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martin-my.sharepoint.com/personal/zuzana_vaslikova_unm_sk/Documents/Moje dokumenty/Ulohy MZ SR/Hlásenia hospodárenia/2025/"/>
    </mc:Choice>
  </mc:AlternateContent>
  <xr:revisionPtr revIDLastSave="73" documentId="8_{FE86FE42-D304-452A-9608-1A81C54CD191}" xr6:coauthVersionLast="47" xr6:coauthVersionMax="47" xr10:uidLastSave="{F872D6E8-DE76-4A28-A6C4-B28F56365C94}"/>
  <bookViews>
    <workbookView xWindow="28680" yWindow="-120" windowWidth="29040" windowHeight="1752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3" l="1"/>
  <c r="G22" i="3"/>
  <c r="G9" i="3"/>
  <c r="G14" i="3" s="1"/>
  <c r="G28" i="3" s="1"/>
  <c r="G34" i="3" s="1"/>
  <c r="D27" i="3"/>
  <c r="D22" i="3"/>
  <c r="D9" i="3"/>
  <c r="D14" i="3" s="1"/>
  <c r="D28" i="3" s="1"/>
  <c r="D34" i="3" s="1"/>
  <c r="F22" i="3"/>
  <c r="F27" i="3" s="1"/>
  <c r="F9" i="3"/>
  <c r="F14" i="3" s="1"/>
  <c r="C22" i="3"/>
  <c r="C27" i="3" s="1"/>
  <c r="C9" i="3"/>
  <c r="C14" i="3" s="1"/>
  <c r="F28" i="3" l="1"/>
  <c r="F34" i="3" s="1"/>
  <c r="C28" i="3"/>
  <c r="C34" i="3" s="1"/>
  <c r="H26" i="3" l="1"/>
  <c r="E26" i="3"/>
  <c r="D14" i="1" l="1"/>
  <c r="D21" i="1" s="1"/>
  <c r="E14" i="1"/>
  <c r="F14" i="1"/>
  <c r="G14" i="1"/>
  <c r="G21" i="1" s="1"/>
  <c r="H14" i="1"/>
  <c r="I14" i="1"/>
  <c r="J14" i="1"/>
  <c r="J21" i="1" s="1"/>
  <c r="K14" i="1"/>
  <c r="L14" i="1"/>
  <c r="M14" i="1"/>
  <c r="M21" i="1" s="1"/>
  <c r="N14" i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D11" i="1" s="1"/>
  <c r="E4" i="1"/>
  <c r="F4" i="1"/>
  <c r="F11" i="1" s="1"/>
  <c r="G4" i="1"/>
  <c r="G11" i="1" s="1"/>
  <c r="H4" i="1"/>
  <c r="I4" i="1"/>
  <c r="J4" i="1"/>
  <c r="J11" i="1" s="1"/>
  <c r="K4" i="1"/>
  <c r="L4" i="1"/>
  <c r="L11" i="1" s="1"/>
  <c r="M4" i="1"/>
  <c r="N4" i="1"/>
  <c r="C4" i="1"/>
  <c r="N21" i="1"/>
  <c r="L21" i="1"/>
  <c r="K21" i="1"/>
  <c r="I21" i="1"/>
  <c r="H21" i="1"/>
  <c r="F21" i="1"/>
  <c r="E21" i="1"/>
  <c r="M11" i="1"/>
  <c r="E11" i="1"/>
  <c r="H33" i="3"/>
  <c r="H32" i="3"/>
  <c r="H31" i="3"/>
  <c r="H30" i="3"/>
  <c r="H29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E33" i="3"/>
  <c r="E32" i="3"/>
  <c r="E31" i="3"/>
  <c r="E30" i="3"/>
  <c r="E29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7" i="3"/>
  <c r="E8" i="3"/>
  <c r="E6" i="3"/>
  <c r="N11" i="1" l="1"/>
  <c r="I11" i="1"/>
  <c r="H11" i="1"/>
  <c r="K11" i="1"/>
  <c r="H22" i="3" l="1"/>
  <c r="E22" i="3"/>
  <c r="C21" i="1"/>
  <c r="C11" i="1"/>
  <c r="D13" i="4"/>
  <c r="D17" i="4" s="1"/>
  <c r="E13" i="4"/>
  <c r="F13" i="4"/>
  <c r="G13" i="4"/>
  <c r="H13" i="4"/>
  <c r="I13" i="4"/>
  <c r="J13" i="4"/>
  <c r="K13" i="4"/>
  <c r="L13" i="4"/>
  <c r="M13" i="4"/>
  <c r="N13" i="4"/>
  <c r="C13" i="4"/>
  <c r="C17" i="4" s="1"/>
  <c r="D34" i="4"/>
  <c r="E34" i="4"/>
  <c r="F34" i="4"/>
  <c r="G34" i="4"/>
  <c r="H34" i="4"/>
  <c r="I34" i="4"/>
  <c r="J34" i="4"/>
  <c r="K34" i="4"/>
  <c r="L34" i="4"/>
  <c r="M34" i="4"/>
  <c r="N34" i="4"/>
  <c r="C34" i="4"/>
  <c r="D28" i="4"/>
  <c r="E28" i="4"/>
  <c r="F28" i="4"/>
  <c r="G28" i="4"/>
  <c r="H28" i="4"/>
  <c r="I28" i="4"/>
  <c r="J28" i="4"/>
  <c r="K28" i="4"/>
  <c r="L28" i="4"/>
  <c r="M28" i="4"/>
  <c r="N28" i="4"/>
  <c r="C28" i="4"/>
  <c r="D22" i="4"/>
  <c r="E22" i="4"/>
  <c r="F22" i="4"/>
  <c r="G22" i="4"/>
  <c r="H22" i="4"/>
  <c r="I22" i="4"/>
  <c r="J22" i="4"/>
  <c r="K22" i="4"/>
  <c r="L22" i="4"/>
  <c r="M22" i="4"/>
  <c r="N22" i="4"/>
  <c r="C22" i="4"/>
  <c r="E17" i="4"/>
  <c r="F17" i="4"/>
  <c r="G17" i="4"/>
  <c r="H17" i="4"/>
  <c r="I17" i="4"/>
  <c r="J17" i="4"/>
  <c r="K17" i="4"/>
  <c r="L17" i="4"/>
  <c r="M17" i="4"/>
  <c r="N17" i="4"/>
  <c r="B1" i="4"/>
  <c r="B1" i="1"/>
  <c r="B1" i="3"/>
  <c r="C38" i="4" l="1"/>
  <c r="C39" i="4" s="1"/>
  <c r="H27" i="3"/>
  <c r="H14" i="3"/>
  <c r="N38" i="4"/>
  <c r="N39" i="4" s="1"/>
  <c r="L38" i="4"/>
  <c r="L39" i="4" s="1"/>
  <c r="J38" i="4"/>
  <c r="J39" i="4" s="1"/>
  <c r="H38" i="4"/>
  <c r="H39" i="4" s="1"/>
  <c r="F38" i="4"/>
  <c r="F39" i="4" s="1"/>
  <c r="D38" i="4"/>
  <c r="D39" i="4" s="1"/>
  <c r="M38" i="4"/>
  <c r="M39" i="4" s="1"/>
  <c r="K38" i="4"/>
  <c r="K39" i="4" s="1"/>
  <c r="I38" i="4"/>
  <c r="I39" i="4" s="1"/>
  <c r="G38" i="4"/>
  <c r="G39" i="4" s="1"/>
  <c r="E38" i="4"/>
  <c r="E39" i="4" s="1"/>
  <c r="H9" i="3"/>
  <c r="E9" i="3"/>
  <c r="E27" i="3"/>
  <c r="C40" i="4" l="1"/>
  <c r="D3" i="4" s="1"/>
  <c r="D40" i="4" s="1"/>
  <c r="E3" i="4" s="1"/>
  <c r="E40" i="4" s="1"/>
  <c r="F3" i="4" s="1"/>
  <c r="F40" i="4" s="1"/>
  <c r="G3" i="4" s="1"/>
  <c r="G40" i="4" s="1"/>
  <c r="H3" i="4" s="1"/>
  <c r="H40" i="4" s="1"/>
  <c r="I3" i="4" s="1"/>
  <c r="I40" i="4" s="1"/>
  <c r="H28" i="3"/>
  <c r="H34" i="3"/>
  <c r="E14" i="3"/>
  <c r="E28" i="3" l="1"/>
  <c r="J3" i="4"/>
  <c r="J40" i="4" s="1"/>
  <c r="E34" i="3" l="1"/>
  <c r="K3" i="4"/>
  <c r="K40" i="4" s="1"/>
  <c r="L3" i="4" l="1"/>
  <c r="L40" i="4" s="1"/>
  <c r="M3" i="4" l="1"/>
  <c r="M40" i="4" s="1"/>
  <c r="N3" i="4"/>
  <c r="N40" i="4" s="1"/>
</calcChain>
</file>

<file path=xl/sharedStrings.xml><?xml version="1.0" encoding="utf-8"?>
<sst xmlns="http://schemas.openxmlformats.org/spreadsheetml/2006/main" count="154" uniqueCount="135">
  <si>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</si>
  <si>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</si>
  <si>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</si>
  <si>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</si>
  <si>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</si>
  <si>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</si>
  <si>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</si>
  <si>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</si>
  <si>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</si>
  <si>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</si>
  <si>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</si>
  <si>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</si>
  <si>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</si>
  <si>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</si>
  <si>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</si>
  <si>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</si>
  <si>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</si>
  <si>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</si>
  <si>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</si>
  <si>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</si>
  <si>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</si>
  <si>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</si>
  <si>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</si>
  <si>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</si>
  <si>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</si>
  <si>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</si>
  <si>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</si>
  <si>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</si>
  <si>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</si>
  <si>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</si>
  <si>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</si>
  <si>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</si>
  <si>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</si>
  <si>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</si>
  <si>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</si>
  <si>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</si>
  <si>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</si>
  <si>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</si>
  <si>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</si>
  <si>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</si>
  <si>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</si>
  <si>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</si>
  <si>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</si>
  <si>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</si>
  <si>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</si>
  <si>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</si>
  <si>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</si>
  <si>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</si>
  <si>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</si>
  <si>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</si>
  <si>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</si>
  <si>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</si>
  <si>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</si>
  <si>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</si>
  <si>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</si>
  <si>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</si>
  <si>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</si>
  <si>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</si>
  <si>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</si>
  <si>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</si>
  <si>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</si>
  <si>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</si>
  <si>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</si>
  <si>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</si>
  <si>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</si>
  <si>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</si>
  <si>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</si>
  <si>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</si>
  <si>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</si>
  <si>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</si>
  <si>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</si>
  <si>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</si>
  <si>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</si>
  <si>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</si>
  <si>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</si>
  <si>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</si>
  <si>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</si>
  <si>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</si>
  <si>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</si>
  <si>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</si>
  <si>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</si>
  <si>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</si>
  <si>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</si>
  <si>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</si>
  <si>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</si>
  <si>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</si>
  <si>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</si>
  <si>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</si>
  <si>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</si>
  <si>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</si>
  <si>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</si>
  <si>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</si>
  <si>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</si>
  <si>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</si>
  <si>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Komentár a poznámky:</t>
  </si>
  <si>
    <t>za mesiac</t>
  </si>
  <si>
    <t>celkovo od 1.1.</t>
  </si>
  <si>
    <t xml:space="preserve">Suma fakturovaná dodávateľmi </t>
  </si>
  <si>
    <t xml:space="preserve">Suma platieb dodávateľom </t>
  </si>
  <si>
    <t>aj s oddlžením</t>
  </si>
  <si>
    <t xml:space="preserve">mail: kontroling@health.gov.sk , robert.magula@health.gov.sk </t>
  </si>
  <si>
    <t>rok 2025</t>
  </si>
  <si>
    <t xml:space="preserve">Počet HP, DRG, nonDRG </t>
  </si>
  <si>
    <t xml:space="preserve">Počet pacientov JZS </t>
  </si>
  <si>
    <t>Skutočnosť                    k 31.1.2025</t>
  </si>
  <si>
    <t>Skutočnosť                    k 28.2.2025</t>
  </si>
  <si>
    <t>Skutočnosť                    k 31.3.2025</t>
  </si>
  <si>
    <t>Skutočnosť                    k 30.4.2025</t>
  </si>
  <si>
    <t>Skutočnosť                    k 31.5.2025</t>
  </si>
  <si>
    <t>4Skutočnosť                    k 30.6.2025</t>
  </si>
  <si>
    <t>Skutočnosť                    k 31.7.2025</t>
  </si>
  <si>
    <t>Skutočnosť                    k 31.8.2025</t>
  </si>
  <si>
    <t>Skutočnosť                    k 30.9.2025</t>
  </si>
  <si>
    <t>Skutočnosť                    k 31.10.2025</t>
  </si>
  <si>
    <t>Skutočnosť                    k 30.11.2025</t>
  </si>
  <si>
    <t>Skutočnosť                    k 31.12.2025</t>
  </si>
  <si>
    <t>Skutočnosť 01_2025</t>
  </si>
  <si>
    <t>Výhľad 02_2025</t>
  </si>
  <si>
    <t>Výhľad 03_2025</t>
  </si>
  <si>
    <t>Výhľad 04_2025</t>
  </si>
  <si>
    <t>Výhľad 05_2025</t>
  </si>
  <si>
    <t>Výhľad 06_2025</t>
  </si>
  <si>
    <t>Výhľad 07_2025</t>
  </si>
  <si>
    <t>Výhľad 08_2025</t>
  </si>
  <si>
    <t>Výhľad 09_2025</t>
  </si>
  <si>
    <t>Výhľad 10_2025</t>
  </si>
  <si>
    <t>Výhľad 11_2025</t>
  </si>
  <si>
    <t>Výhľad 12_2025</t>
  </si>
  <si>
    <t>Január 2025</t>
  </si>
  <si>
    <t>Univerzitná nemocnica Martin</t>
  </si>
  <si>
    <t xml:space="preserve">Vypracoval: Ing. Anna Cígerová, Zuzana Vaslíková </t>
  </si>
  <si>
    <t>Kontakt: 043/4203456, 043/4203600</t>
  </si>
  <si>
    <t xml:space="preserve">Mail: anna.cigerova@unm.sk, vaslikova@unm.sk </t>
  </si>
  <si>
    <t>Január</t>
  </si>
  <si>
    <t>Január-Január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</si>
</sst>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;[Red]\ \(#,##0\);\-"/>
  </numFmts>
  <fonts count="25" x14ac:knownFonts="1"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40" fontId="6" fillId="0" borderId="0" applyFont="0" applyFill="0" applyBorder="0" applyAlignment="0" applyProtection="0"/>
    <xf numFmtId="0" fontId="19" fillId="0" borderId="0"/>
    <xf numFmtId="0" fontId="19" fillId="0" borderId="0"/>
    <xf numFmtId="0" fontId="7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9">
    <xf numFmtId="0" fontId="0" fillId="0" borderId="0" xfId="0"/>
    <xf numFmtId="49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0" fillId="0" borderId="1" xfId="0" applyBorder="1"/>
    <xf numFmtId="49" fontId="0" fillId="0" borderId="1" xfId="0" applyNumberForma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7" fillId="0" borderId="0" xfId="2" applyFont="1"/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3" fontId="12" fillId="0" borderId="1" xfId="13" applyNumberFormat="1" applyFont="1" applyBorder="1" applyAlignment="1">
      <alignment horizontal="right"/>
    </xf>
    <xf numFmtId="3" fontId="12" fillId="0" borderId="1" xfId="0" applyNumberFormat="1" applyFont="1" applyBorder="1"/>
    <xf numFmtId="3" fontId="15" fillId="0" borderId="1" xfId="13" applyNumberFormat="1" applyFont="1" applyBorder="1" applyAlignment="1">
      <alignment horizontal="right"/>
    </xf>
    <xf numFmtId="3" fontId="15" fillId="0" borderId="1" xfId="0" applyNumberFormat="1" applyFont="1" applyBorder="1"/>
    <xf numFmtId="0" fontId="10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16" fillId="0" borderId="0" xfId="0" applyFont="1"/>
    <xf numFmtId="0" fontId="11" fillId="0" borderId="0" xfId="0" applyFont="1"/>
    <xf numFmtId="49" fontId="13" fillId="0" borderId="0" xfId="0" applyNumberFormat="1" applyFont="1" applyAlignment="1">
      <alignment horizontal="right"/>
    </xf>
    <xf numFmtId="3" fontId="12" fillId="0" borderId="0" xfId="0" applyNumberFormat="1" applyFont="1"/>
    <xf numFmtId="0" fontId="12" fillId="0" borderId="9" xfId="0" applyFont="1" applyBorder="1" applyAlignment="1">
      <alignment horizontal="center"/>
    </xf>
    <xf numFmtId="16" fontId="12" fillId="0" borderId="9" xfId="0" applyNumberFormat="1" applyFont="1" applyBorder="1"/>
    <xf numFmtId="16" fontId="15" fillId="0" borderId="9" xfId="0" applyNumberFormat="1" applyFont="1" applyBorder="1"/>
    <xf numFmtId="16" fontId="12" fillId="0" borderId="9" xfId="0" applyNumberFormat="1" applyFont="1" applyBorder="1" applyAlignment="1">
      <alignment horizontal="center"/>
    </xf>
    <xf numFmtId="3" fontId="12" fillId="4" borderId="5" xfId="0" applyNumberFormat="1" applyFont="1" applyFill="1" applyBorder="1" applyAlignment="1">
      <alignment horizontal="right"/>
    </xf>
    <xf numFmtId="3" fontId="12" fillId="5" borderId="1" xfId="0" applyNumberFormat="1" applyFont="1" applyFill="1" applyBorder="1"/>
    <xf numFmtId="0" fontId="12" fillId="0" borderId="0" xfId="0" applyFont="1"/>
    <xf numFmtId="3" fontId="0" fillId="0" borderId="0" xfId="0" applyNumberFormat="1"/>
    <xf numFmtId="3" fontId="7" fillId="0" borderId="0" xfId="0" applyNumberFormat="1" applyFont="1"/>
    <xf numFmtId="3" fontId="12" fillId="0" borderId="10" xfId="0" applyNumberFormat="1" applyFont="1" applyBorder="1"/>
    <xf numFmtId="3" fontId="15" fillId="0" borderId="10" xfId="0" applyNumberFormat="1" applyFont="1" applyBorder="1"/>
    <xf numFmtId="4" fontId="0" fillId="0" borderId="0" xfId="0" applyNumberFormat="1"/>
    <xf numFmtId="3" fontId="15" fillId="3" borderId="1" xfId="0" applyNumberFormat="1" applyFont="1" applyFill="1" applyBorder="1"/>
    <xf numFmtId="0" fontId="0" fillId="0" borderId="0" xfId="0" applyAlignment="1">
      <alignment horizontal="right"/>
    </xf>
    <xf numFmtId="0" fontId="3" fillId="0" borderId="14" xfId="0" applyFont="1" applyBorder="1"/>
    <xf numFmtId="0" fontId="0" fillId="0" borderId="14" xfId="0" applyBorder="1"/>
    <xf numFmtId="49" fontId="3" fillId="0" borderId="15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21" fillId="2" borderId="1" xfId="0" applyNumberFormat="1" applyFont="1" applyFill="1" applyBorder="1" applyAlignment="1">
      <alignment horizontal="center" vertical="center" wrapText="1"/>
    </xf>
    <xf numFmtId="3" fontId="12" fillId="4" borderId="25" xfId="0" applyNumberFormat="1" applyFont="1" applyFill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15" fillId="0" borderId="1" xfId="13" applyNumberFormat="1" applyFont="1" applyFill="1" applyBorder="1" applyAlignment="1">
      <alignment horizontal="right"/>
    </xf>
    <xf numFmtId="3" fontId="12" fillId="0" borderId="1" xfId="13" applyNumberFormat="1" applyFont="1" applyFill="1" applyBorder="1" applyAlignment="1">
      <alignment horizontal="right"/>
    </xf>
    <xf numFmtId="0" fontId="12" fillId="0" borderId="2" xfId="0" applyFont="1" applyBorder="1"/>
    <xf numFmtId="0" fontId="13" fillId="0" borderId="9" xfId="0" applyFont="1" applyBorder="1"/>
    <xf numFmtId="0" fontId="12" fillId="0" borderId="2" xfId="0" applyFont="1" applyBorder="1" applyAlignment="1">
      <alignment horizontal="left"/>
    </xf>
    <xf numFmtId="0" fontId="15" fillId="3" borderId="2" xfId="0" applyFont="1" applyFill="1" applyBorder="1" applyAlignment="1">
      <alignment horizontal="left"/>
    </xf>
    <xf numFmtId="0" fontId="13" fillId="4" borderId="16" xfId="0" applyFont="1" applyFill="1" applyBorder="1" applyAlignment="1">
      <alignment horizontal="left"/>
    </xf>
    <xf numFmtId="0" fontId="12" fillId="4" borderId="12" xfId="0" applyFont="1" applyFill="1" applyBorder="1" applyAlignment="1">
      <alignment horizontal="center"/>
    </xf>
    <xf numFmtId="0" fontId="14" fillId="0" borderId="0" xfId="0" applyFont="1"/>
    <xf numFmtId="0" fontId="13" fillId="0" borderId="12" xfId="0" applyFont="1" applyBorder="1"/>
    <xf numFmtId="0" fontId="12" fillId="0" borderId="27" xfId="0" applyFont="1" applyBorder="1"/>
    <xf numFmtId="3" fontId="12" fillId="0" borderId="13" xfId="0" applyNumberFormat="1" applyFont="1" applyBorder="1" applyAlignment="1">
      <alignment horizontal="right"/>
    </xf>
    <xf numFmtId="3" fontId="12" fillId="0" borderId="13" xfId="0" applyNumberFormat="1" applyFont="1" applyBorder="1"/>
    <xf numFmtId="3" fontId="15" fillId="0" borderId="13" xfId="0" applyNumberFormat="1" applyFont="1" applyBorder="1"/>
    <xf numFmtId="3" fontId="12" fillId="0" borderId="24" xfId="0" applyNumberFormat="1" applyFont="1" applyBorder="1"/>
    <xf numFmtId="0" fontId="5" fillId="15" borderId="3" xfId="0" applyFont="1" applyFill="1" applyBorder="1" applyAlignment="1">
      <alignment horizontal="center" vertical="center" wrapText="1"/>
    </xf>
    <xf numFmtId="0" fontId="5" fillId="15" borderId="26" xfId="0" applyFont="1" applyFill="1" applyBorder="1" applyAlignment="1">
      <alignment horizontal="center" vertical="center" wrapText="1"/>
    </xf>
    <xf numFmtId="0" fontId="13" fillId="14" borderId="7" xfId="0" applyFont="1" applyFill="1" applyBorder="1"/>
    <xf numFmtId="0" fontId="12" fillId="14" borderId="8" xfId="0" applyFont="1" applyFill="1" applyBorder="1"/>
    <xf numFmtId="3" fontId="12" fillId="14" borderId="8" xfId="0" applyNumberFormat="1" applyFont="1" applyFill="1" applyBorder="1"/>
    <xf numFmtId="0" fontId="13" fillId="16" borderId="7" xfId="0" applyFont="1" applyFill="1" applyBorder="1"/>
    <xf numFmtId="0" fontId="12" fillId="16" borderId="8" xfId="0" applyFont="1" applyFill="1" applyBorder="1"/>
    <xf numFmtId="3" fontId="12" fillId="16" borderId="8" xfId="0" applyNumberFormat="1" applyFont="1" applyFill="1" applyBorder="1"/>
    <xf numFmtId="0" fontId="12" fillId="8" borderId="9" xfId="0" applyFont="1" applyFill="1" applyBorder="1" applyAlignment="1">
      <alignment horizontal="center"/>
    </xf>
    <xf numFmtId="0" fontId="12" fillId="8" borderId="2" xfId="0" applyFont="1" applyFill="1" applyBorder="1"/>
    <xf numFmtId="3" fontId="15" fillId="8" borderId="1" xfId="13" applyNumberFormat="1" applyFont="1" applyFill="1" applyBorder="1" applyAlignment="1">
      <alignment horizontal="right"/>
    </xf>
    <xf numFmtId="3" fontId="15" fillId="8" borderId="10" xfId="13" applyNumberFormat="1" applyFont="1" applyFill="1" applyBorder="1" applyAlignment="1">
      <alignment horizontal="right"/>
    </xf>
    <xf numFmtId="0" fontId="12" fillId="7" borderId="9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left"/>
    </xf>
    <xf numFmtId="3" fontId="15" fillId="7" borderId="1" xfId="13" applyNumberFormat="1" applyFont="1" applyFill="1" applyBorder="1" applyAlignment="1">
      <alignment horizontal="right"/>
    </xf>
    <xf numFmtId="3" fontId="15" fillId="7" borderId="10" xfId="13" applyNumberFormat="1" applyFont="1" applyFill="1" applyBorder="1" applyAlignment="1">
      <alignment horizontal="right"/>
    </xf>
    <xf numFmtId="3" fontId="12" fillId="7" borderId="1" xfId="13" applyNumberFormat="1" applyFont="1" applyFill="1" applyBorder="1" applyAlignment="1">
      <alignment horizontal="right"/>
    </xf>
    <xf numFmtId="3" fontId="12" fillId="7" borderId="10" xfId="13" applyNumberFormat="1" applyFont="1" applyFill="1" applyBorder="1" applyAlignment="1">
      <alignment horizontal="right"/>
    </xf>
    <xf numFmtId="3" fontId="15" fillId="14" borderId="8" xfId="13" applyNumberFormat="1" applyFont="1" applyFill="1" applyBorder="1" applyAlignment="1">
      <alignment horizontal="right"/>
    </xf>
    <xf numFmtId="3" fontId="15" fillId="14" borderId="8" xfId="0" applyNumberFormat="1" applyFont="1" applyFill="1" applyBorder="1"/>
    <xf numFmtId="3" fontId="18" fillId="14" borderId="8" xfId="0" applyNumberFormat="1" applyFont="1" applyFill="1" applyBorder="1"/>
    <xf numFmtId="3" fontId="12" fillId="14" borderId="11" xfId="0" applyNumberFormat="1" applyFont="1" applyFill="1" applyBorder="1"/>
    <xf numFmtId="0" fontId="12" fillId="16" borderId="12" xfId="0" applyFont="1" applyFill="1" applyBorder="1" applyAlignment="1">
      <alignment horizontal="center"/>
    </xf>
    <xf numFmtId="0" fontId="12" fillId="16" borderId="27" xfId="0" applyFont="1" applyFill="1" applyBorder="1"/>
    <xf numFmtId="3" fontId="15" fillId="16" borderId="13" xfId="0" applyNumberFormat="1" applyFont="1" applyFill="1" applyBorder="1"/>
    <xf numFmtId="3" fontId="15" fillId="16" borderId="24" xfId="0" applyNumberFormat="1" applyFont="1" applyFill="1" applyBorder="1"/>
    <xf numFmtId="0" fontId="12" fillId="14" borderId="9" xfId="0" applyFont="1" applyFill="1" applyBorder="1" applyAlignment="1">
      <alignment horizontal="center"/>
    </xf>
    <xf numFmtId="0" fontId="12" fillId="14" borderId="2" xfId="0" applyFont="1" applyFill="1" applyBorder="1"/>
    <xf numFmtId="3" fontId="12" fillId="14" borderId="1" xfId="13" applyNumberFormat="1" applyFont="1" applyFill="1" applyBorder="1" applyAlignment="1">
      <alignment horizontal="right"/>
    </xf>
    <xf numFmtId="3" fontId="12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7" fillId="12" borderId="8" xfId="0" applyNumberFormat="1" applyFont="1" applyFill="1" applyBorder="1"/>
    <xf numFmtId="3" fontId="17" fillId="12" borderId="8" xfId="0" applyNumberFormat="1" applyFont="1" applyFill="1" applyBorder="1"/>
    <xf numFmtId="3" fontId="2" fillId="12" borderId="8" xfId="0" applyNumberFormat="1" applyFont="1" applyFill="1" applyBorder="1"/>
    <xf numFmtId="3" fontId="0" fillId="12" borderId="11" xfId="0" applyNumberFormat="1" applyFill="1" applyBorder="1"/>
    <xf numFmtId="0" fontId="11" fillId="13" borderId="28" xfId="0" applyFont="1" applyFill="1" applyBorder="1"/>
    <xf numFmtId="0" fontId="9" fillId="13" borderId="29" xfId="0" applyFont="1" applyFill="1" applyBorder="1"/>
    <xf numFmtId="3" fontId="13" fillId="13" borderId="30" xfId="0" applyNumberFormat="1" applyFont="1" applyFill="1" applyBorder="1" applyAlignment="1">
      <alignment horizontal="right"/>
    </xf>
    <xf numFmtId="3" fontId="13" fillId="13" borderId="30" xfId="0" applyNumberFormat="1" applyFont="1" applyFill="1" applyBorder="1"/>
    <xf numFmtId="3" fontId="13" fillId="13" borderId="31" xfId="0" applyNumberFormat="1" applyFont="1" applyFill="1" applyBorder="1"/>
    <xf numFmtId="3" fontId="13" fillId="13" borderId="3" xfId="0" applyNumberFormat="1" applyFont="1" applyFill="1" applyBorder="1" applyAlignment="1">
      <alignment horizontal="right"/>
    </xf>
    <xf numFmtId="3" fontId="13" fillId="13" borderId="26" xfId="0" applyNumberFormat="1" applyFont="1" applyFill="1" applyBorder="1" applyAlignment="1">
      <alignment horizontal="right"/>
    </xf>
    <xf numFmtId="3" fontId="13" fillId="16" borderId="8" xfId="0" applyNumberFormat="1" applyFont="1" applyFill="1" applyBorder="1" applyAlignment="1">
      <alignment horizontal="right"/>
    </xf>
    <xf numFmtId="3" fontId="15" fillId="16" borderId="8" xfId="0" applyNumberFormat="1" applyFont="1" applyFill="1" applyBorder="1"/>
    <xf numFmtId="3" fontId="18" fillId="16" borderId="8" xfId="0" applyNumberFormat="1" applyFont="1" applyFill="1" applyBorder="1"/>
    <xf numFmtId="3" fontId="12" fillId="16" borderId="11" xfId="0" applyNumberFormat="1" applyFont="1" applyFill="1" applyBorder="1"/>
    <xf numFmtId="0" fontId="1" fillId="0" borderId="1" xfId="0" applyFont="1" applyBorder="1" applyAlignment="1">
      <alignment vertical="center"/>
    </xf>
    <xf numFmtId="49" fontId="3" fillId="0" borderId="0" xfId="0" applyNumberFormat="1" applyFont="1" applyAlignment="1">
      <alignment horizontal="left"/>
    </xf>
    <xf numFmtId="49" fontId="23" fillId="9" borderId="5" xfId="0" applyNumberFormat="1" applyFont="1" applyFill="1" applyBorder="1" applyAlignment="1">
      <alignment horizontal="center" vertical="center" wrapText="1"/>
    </xf>
    <xf numFmtId="49" fontId="23" fillId="9" borderId="5" xfId="0" applyNumberFormat="1" applyFont="1" applyFill="1" applyBorder="1" applyAlignment="1">
      <alignment horizontal="center" vertical="center"/>
    </xf>
    <xf numFmtId="49" fontId="20" fillId="9" borderId="14" xfId="0" applyNumberFormat="1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49" fontId="20" fillId="9" borderId="14" xfId="0" applyNumberFormat="1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left" vertical="center"/>
    </xf>
    <xf numFmtId="0" fontId="20" fillId="9" borderId="16" xfId="0" applyFont="1" applyFill="1" applyBorder="1" applyAlignment="1">
      <alignment horizontal="left" vertical="center"/>
    </xf>
    <xf numFmtId="0" fontId="20" fillId="9" borderId="17" xfId="0" applyFont="1" applyFill="1" applyBorder="1" applyAlignment="1">
      <alignment horizontal="left" vertical="center"/>
    </xf>
    <xf numFmtId="0" fontId="20" fillId="9" borderId="18" xfId="0" applyFont="1" applyFill="1" applyBorder="1" applyAlignment="1">
      <alignment horizontal="left" vertical="center"/>
    </xf>
    <xf numFmtId="0" fontId="20" fillId="9" borderId="19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1" fillId="13" borderId="21" xfId="0" applyFont="1" applyFill="1" applyBorder="1" applyAlignment="1">
      <alignment horizontal="center"/>
    </xf>
    <xf numFmtId="0" fontId="11" fillId="13" borderId="22" xfId="0" applyFont="1" applyFill="1" applyBorder="1" applyAlignment="1">
      <alignment horizontal="center"/>
    </xf>
    <xf numFmtId="0" fontId="21" fillId="15" borderId="28" xfId="0" applyFont="1" applyFill="1" applyBorder="1" applyAlignment="1">
      <alignment horizontal="left" vertical="center"/>
    </xf>
    <xf numFmtId="0" fontId="21" fillId="15" borderId="29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1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9" fontId="0" fillId="0" borderId="8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1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12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3" fontId="0" fillId="10" borderId="5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3" fontId="0" fillId="0" borderId="15" xfId="0" applyNumberFormat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9" fontId="0" fillId="0" borderId="2" xfId="0" applyNumberForma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16" fontId="12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0" fontId="1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0" fontId="13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left" vertical="center"/>
    </xf>
    <xf numFmtId="3" fontId="3" fillId="12" borderId="1" xfId="0" applyNumberFormat="1" applyFont="1" applyFill="1" applyBorder="1" applyAlignment="1">
      <alignment horizontal="right" vertical="center"/>
    </xf>
    <xf numFmtId="9" fontId="3" fillId="12" borderId="1" xfId="0" applyNumberFormat="1" applyFont="1" applyFill="1" applyBorder="1" applyAlignment="1">
      <alignment horizontal="right" vertical="center"/>
    </xf>
    <xf numFmtId="0" fontId="13" fillId="13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vertical="center"/>
    </xf>
    <xf numFmtId="3" fontId="3" fillId="13" borderId="5" xfId="0" applyNumberFormat="1" applyFont="1" applyFill="1" applyBorder="1" applyAlignment="1">
      <alignment horizontal="right" vertical="center"/>
    </xf>
    <xf numFmtId="9" fontId="3" fillId="13" borderId="5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3" fillId="3" borderId="0" xfId="5" applyFont="1" applyFill="1" applyAlignment="1">
      <alignment vertical="center"/>
    </xf>
    <xf numFmtId="165" fontId="0" fillId="0" borderId="15" xfId="0" applyNumberFormat="1" applyBorder="1" applyAlignment="1">
      <alignment horizontal="right" vertical="center"/>
    </xf>
    <xf numFmtId="0" fontId="2" fillId="0" borderId="1" xfId="5" applyBorder="1" applyAlignment="1">
      <alignment horizontal="left" vertical="center"/>
    </xf>
    <xf numFmtId="165" fontId="0" fillId="0" borderId="8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0" fillId="0" borderId="0" xfId="0" applyNumberForma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3" fontId="0" fillId="10" borderId="1" xfId="0" applyNumberForma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3" fontId="3" fillId="13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0" fillId="11" borderId="1" xfId="0" applyFill="1" applyBorder="1" applyAlignment="1">
      <alignment horizontal="center" vertical="center"/>
    </xf>
    <xf numFmtId="0" fontId="3" fillId="11" borderId="1" xfId="0" applyFont="1" applyFill="1" applyBorder="1" applyAlignment="1">
      <alignment vertical="center"/>
    </xf>
    <xf numFmtId="3" fontId="14" fillId="11" borderId="1" xfId="13" applyNumberFormat="1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3" fontId="3" fillId="11" borderId="2" xfId="0" applyNumberFormat="1" applyFont="1" applyFill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</cellXfs>
  <cellStyles count="15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topLeftCell="A5" workbookViewId="0">
      <selection activeCell="A17" sqref="A17"/>
    </sheetView>
  </sheetViews>
  <sheetFormatPr defaultColWidth="9.140625" defaultRowHeight="12.75" x14ac:dyDescent="0.2"/>
  <cols>
    <col min="1" max="1" width="126.7109375" customWidth="1"/>
    <col min="2" max="2" width="14.140625" customWidth="1"/>
  </cols>
  <sheetData>
    <row r="1" spans="1:2" ht="18" customHeight="1" x14ac:dyDescent="0.25">
      <c r="A1" s="12"/>
      <c r="B1" s="13"/>
    </row>
    <row r="2" spans="1:2" ht="23.25" customHeight="1" x14ac:dyDescent="0.2">
      <c r="A2" s="14"/>
      <c r="B2" s="1"/>
    </row>
    <row r="3" spans="1:2" ht="23.25" customHeight="1" x14ac:dyDescent="0.2">
      <c r="B3" s="1"/>
    </row>
    <row r="4" spans="1:2" ht="23.25" customHeight="1" x14ac:dyDescent="0.2">
      <c r="B4" s="1"/>
    </row>
    <row r="5" spans="1:2" ht="23.25" customHeight="1" x14ac:dyDescent="0.2">
      <c r="B5" s="1"/>
    </row>
    <row r="6" spans="1:2" s="136" customFormat="1" ht="23.25" customHeight="1" x14ac:dyDescent="0.2">
      <c r="A6" s="22" t="s">
        <v>49</v>
      </c>
      <c r="B6" s="137"/>
    </row>
    <row r="7" spans="1:2" s="136" customFormat="1" ht="23.25" customHeight="1" x14ac:dyDescent="0.2">
      <c r="A7" s="22"/>
      <c r="B7" s="137"/>
    </row>
    <row r="8" spans="1:2" s="136" customFormat="1" ht="23.25" customHeight="1" x14ac:dyDescent="0.2">
      <c r="A8" s="15"/>
      <c r="B8" s="137"/>
    </row>
    <row r="9" spans="1:2" s="136" customFormat="1" ht="23.25" customHeight="1" x14ac:dyDescent="0.2">
      <c r="A9" s="15" t="s">
        <v>129</v>
      </c>
      <c r="B9" s="137"/>
    </row>
    <row r="10" spans="1:2" s="136" customFormat="1" ht="23.25" customHeight="1" x14ac:dyDescent="0.2">
      <c r="B10" s="137"/>
    </row>
    <row r="11" spans="1:2" ht="23.25" customHeight="1" x14ac:dyDescent="0.2">
      <c r="B11" s="1"/>
    </row>
    <row r="12" spans="1:2" ht="23.25" customHeight="1" x14ac:dyDescent="0.2">
      <c r="B12" s="1"/>
    </row>
    <row r="13" spans="1:2" ht="23.25" customHeight="1" x14ac:dyDescent="0.2">
      <c r="B13" s="1"/>
    </row>
    <row r="14" spans="1:2" ht="23.25" customHeight="1" x14ac:dyDescent="0.2">
      <c r="B14" s="1"/>
    </row>
    <row r="15" spans="1:2" ht="23.25" customHeight="1" x14ac:dyDescent="0.2">
      <c r="B15" s="1"/>
    </row>
    <row r="16" spans="1:2" ht="23.25" customHeight="1" x14ac:dyDescent="0.25">
      <c r="A16" s="16"/>
      <c r="B16" s="1"/>
    </row>
    <row r="17" spans="1:2" s="136" customFormat="1" ht="20.25" customHeight="1" x14ac:dyDescent="0.2">
      <c r="A17" s="139" t="s">
        <v>128</v>
      </c>
      <c r="B17" s="137"/>
    </row>
    <row r="18" spans="1:2" ht="23.25" customHeight="1" x14ac:dyDescent="0.2">
      <c r="B18" s="1"/>
    </row>
    <row r="19" spans="1:2" ht="23.25" customHeight="1" x14ac:dyDescent="0.2">
      <c r="B19" s="1"/>
    </row>
    <row r="20" spans="1:2" s="136" customFormat="1" ht="23.25" customHeight="1" x14ac:dyDescent="0.2">
      <c r="A20" s="136" t="s">
        <v>130</v>
      </c>
      <c r="B20" s="137"/>
    </row>
    <row r="21" spans="1:2" s="136" customFormat="1" ht="23.25" customHeight="1" x14ac:dyDescent="0.2">
      <c r="A21" s="136" t="s">
        <v>131</v>
      </c>
      <c r="B21" s="137"/>
    </row>
    <row r="22" spans="1:2" s="136" customFormat="1" ht="23.25" customHeight="1" x14ac:dyDescent="0.2">
      <c r="A22" s="136" t="s">
        <v>132</v>
      </c>
      <c r="B22" s="137"/>
    </row>
    <row r="23" spans="1:2" s="136" customFormat="1" ht="23.25" customHeight="1" x14ac:dyDescent="0.2">
      <c r="B23" s="137"/>
    </row>
    <row r="24" spans="1:2" s="136" customFormat="1" ht="23.25" customHeight="1" x14ac:dyDescent="0.2">
      <c r="A24" s="138"/>
      <c r="B24" s="137"/>
    </row>
    <row r="25" spans="1:2" s="136" customFormat="1" x14ac:dyDescent="0.2">
      <c r="A25" s="136" t="s">
        <v>92</v>
      </c>
    </row>
    <row r="26" spans="1:2" s="136" customFormat="1" x14ac:dyDescent="0.2">
      <c r="A26" s="136" t="s">
        <v>93</v>
      </c>
    </row>
    <row r="27" spans="1:2" s="136" customFormat="1" x14ac:dyDescent="0.2">
      <c r="A27" s="136" t="s">
        <v>100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L46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ColWidth="9.140625" defaultRowHeight="12.75" x14ac:dyDescent="0.2"/>
  <cols>
    <col min="1" max="1" width="4.7109375" customWidth="1"/>
    <col min="2" max="2" width="40.28515625" customWidth="1"/>
    <col min="3" max="8" width="14.85546875" style="17" customWidth="1"/>
    <col min="9" max="11" width="10.7109375" customWidth="1"/>
  </cols>
  <sheetData>
    <row r="1" spans="1:8" ht="20.100000000000001" customHeight="1" x14ac:dyDescent="0.25">
      <c r="A1" s="12"/>
      <c r="B1" t="str">
        <f>Cover!A9</f>
        <v>Univerzitná nemocnica Martin</v>
      </c>
      <c r="H1" s="17" t="s">
        <v>101</v>
      </c>
    </row>
    <row r="2" spans="1:8" ht="20.100000000000001" customHeight="1" x14ac:dyDescent="0.2">
      <c r="A2" s="122" t="s">
        <v>0</v>
      </c>
      <c r="B2" s="123"/>
      <c r="C2" s="116" t="s">
        <v>9</v>
      </c>
      <c r="D2" s="117"/>
      <c r="E2" s="118"/>
      <c r="F2" s="119" t="s">
        <v>10</v>
      </c>
      <c r="G2" s="120"/>
      <c r="H2" s="121"/>
    </row>
    <row r="3" spans="1:8" ht="20.100000000000001" customHeight="1" x14ac:dyDescent="0.2">
      <c r="A3" s="124"/>
      <c r="B3" s="125"/>
      <c r="C3" s="116" t="s">
        <v>133</v>
      </c>
      <c r="D3" s="117"/>
      <c r="E3" s="118"/>
      <c r="F3" s="119" t="s">
        <v>134</v>
      </c>
      <c r="G3" s="120"/>
      <c r="H3" s="121"/>
    </row>
    <row r="4" spans="1:8" ht="20.100000000000001" customHeight="1" x14ac:dyDescent="0.2">
      <c r="A4" s="126"/>
      <c r="B4" s="125"/>
      <c r="C4" s="115" t="s">
        <v>11</v>
      </c>
      <c r="D4" s="114" t="s">
        <v>12</v>
      </c>
      <c r="E4" s="114" t="s">
        <v>72</v>
      </c>
      <c r="F4" s="115" t="s">
        <v>11</v>
      </c>
      <c r="G4" s="114" t="s">
        <v>12</v>
      </c>
      <c r="H4" s="114" t="s">
        <v>72</v>
      </c>
    </row>
    <row r="5" spans="1:8" ht="20.100000000000001" customHeight="1" x14ac:dyDescent="0.2">
      <c r="A5" s="43" t="s">
        <v>51</v>
      </c>
      <c r="B5" s="44"/>
      <c r="C5" s="47"/>
      <c r="D5" s="45"/>
      <c r="E5" s="45"/>
      <c r="F5" s="47"/>
      <c r="G5" s="45"/>
      <c r="H5" s="46"/>
    </row>
    <row r="6" spans="1:8" s="136" customFormat="1" ht="22.5" customHeight="1" x14ac:dyDescent="0.2">
      <c r="A6" s="145">
        <v>1</v>
      </c>
      <c r="B6" s="146" t="s">
        <v>13</v>
      </c>
      <c r="C6" s="202">
        <v>7983.333333333333</v>
      </c>
      <c r="D6" s="206">
        <v>7869.46216</v>
      </c>
      <c r="E6" s="148">
        <f>D6/C6</f>
        <v>0.98573638747390402</v>
      </c>
      <c r="F6" s="202">
        <v>7983.333333333333</v>
      </c>
      <c r="G6" s="206">
        <v>7869.46216</v>
      </c>
      <c r="H6" s="148">
        <f>G6/F6</f>
        <v>0.98573638747390402</v>
      </c>
    </row>
    <row r="7" spans="1:8" s="136" customFormat="1" ht="22.5" customHeight="1" x14ac:dyDescent="0.2">
      <c r="A7" s="145">
        <v>2</v>
      </c>
      <c r="B7" s="149" t="s">
        <v>14</v>
      </c>
      <c r="C7" s="202">
        <v>2824.9999999999995</v>
      </c>
      <c r="D7" s="206">
        <v>2681.37887</v>
      </c>
      <c r="E7" s="148">
        <f t="shared" ref="E7:E37" si="0">D7/C7</f>
        <v>0.94916066194690285</v>
      </c>
      <c r="F7" s="202">
        <v>2824.9999999999995</v>
      </c>
      <c r="G7" s="206">
        <v>2681.37887</v>
      </c>
      <c r="H7" s="151">
        <f t="shared" ref="H7:H34" si="1">G7/F7</f>
        <v>0.94916066194690285</v>
      </c>
    </row>
    <row r="8" spans="1:8" s="136" customFormat="1" ht="22.5" customHeight="1" x14ac:dyDescent="0.2">
      <c r="A8" s="145">
        <v>3</v>
      </c>
      <c r="B8" s="149" t="s">
        <v>15</v>
      </c>
      <c r="C8" s="202">
        <v>1020.8333333333335</v>
      </c>
      <c r="D8" s="206">
        <v>968.22159999999997</v>
      </c>
      <c r="E8" s="148">
        <f t="shared" si="0"/>
        <v>0.94846197551020395</v>
      </c>
      <c r="F8" s="202">
        <v>1020.8333333333335</v>
      </c>
      <c r="G8" s="206">
        <v>968.22159999999997</v>
      </c>
      <c r="H8" s="151">
        <f t="shared" si="1"/>
        <v>0.94846197551020395</v>
      </c>
    </row>
    <row r="9" spans="1:8" s="136" customFormat="1" ht="22.5" customHeight="1" x14ac:dyDescent="0.2">
      <c r="A9" s="152">
        <v>4</v>
      </c>
      <c r="B9" s="153" t="s">
        <v>16</v>
      </c>
      <c r="C9" s="154">
        <f>SUM(C6:C8)</f>
        <v>11829.166666666666</v>
      </c>
      <c r="D9" s="154">
        <f>SUM(D6:D8)</f>
        <v>11519.06263</v>
      </c>
      <c r="E9" s="155">
        <f t="shared" si="0"/>
        <v>0.97378479436421284</v>
      </c>
      <c r="F9" s="154">
        <f>SUM(F6:F8)</f>
        <v>11829.166666666666</v>
      </c>
      <c r="G9" s="154">
        <f>SUM(G6:G8)</f>
        <v>11519.06263</v>
      </c>
      <c r="H9" s="155">
        <f t="shared" si="1"/>
        <v>0.97378479436421284</v>
      </c>
    </row>
    <row r="10" spans="1:8" s="158" customFormat="1" ht="22.5" customHeight="1" x14ac:dyDescent="0.2">
      <c r="A10" s="156">
        <v>5</v>
      </c>
      <c r="B10" s="157" t="s">
        <v>17</v>
      </c>
      <c r="C10" s="202">
        <v>604</v>
      </c>
      <c r="D10" s="206">
        <v>557.72153000000003</v>
      </c>
      <c r="E10" s="151">
        <f t="shared" si="0"/>
        <v>0.92338001655629143</v>
      </c>
      <c r="F10" s="202">
        <v>604</v>
      </c>
      <c r="G10" s="206">
        <v>557.72153000000003</v>
      </c>
      <c r="H10" s="151">
        <f t="shared" si="1"/>
        <v>0.92338001655629143</v>
      </c>
    </row>
    <row r="11" spans="1:8" s="158" customFormat="1" ht="22.5" customHeight="1" x14ac:dyDescent="0.2">
      <c r="A11" s="159">
        <v>6</v>
      </c>
      <c r="B11" s="160" t="s">
        <v>52</v>
      </c>
      <c r="C11" s="202">
        <v>55.6</v>
      </c>
      <c r="D11" s="206">
        <v>19.202869999999997</v>
      </c>
      <c r="E11" s="151">
        <f t="shared" si="0"/>
        <v>0.34537535971223016</v>
      </c>
      <c r="F11" s="202">
        <v>55.6</v>
      </c>
      <c r="G11" s="206">
        <v>19.202869999999997</v>
      </c>
      <c r="H11" s="151">
        <f t="shared" si="1"/>
        <v>0.34537535971223016</v>
      </c>
    </row>
    <row r="12" spans="1:8" s="158" customFormat="1" ht="22.5" customHeight="1" x14ac:dyDescent="0.2">
      <c r="A12" s="159">
        <v>7</v>
      </c>
      <c r="B12" s="160" t="s">
        <v>53</v>
      </c>
      <c r="C12" s="202">
        <v>316.66666666666669</v>
      </c>
      <c r="D12" s="206">
        <v>191.28505999999999</v>
      </c>
      <c r="E12" s="151">
        <f t="shared" si="0"/>
        <v>0.6040580842105262</v>
      </c>
      <c r="F12" s="202">
        <v>316.66666666666669</v>
      </c>
      <c r="G12" s="206">
        <v>191.28505999999999</v>
      </c>
      <c r="H12" s="151">
        <f t="shared" si="1"/>
        <v>0.6040580842105262</v>
      </c>
    </row>
    <row r="13" spans="1:8" s="136" customFormat="1" ht="22.5" customHeight="1" x14ac:dyDescent="0.2">
      <c r="A13" s="159">
        <v>8</v>
      </c>
      <c r="B13" s="160" t="s">
        <v>54</v>
      </c>
      <c r="C13" s="202">
        <v>259</v>
      </c>
      <c r="D13" s="206">
        <v>196.43626999999998</v>
      </c>
      <c r="E13" s="151">
        <f t="shared" si="0"/>
        <v>0.75844119691119682</v>
      </c>
      <c r="F13" s="202">
        <v>259</v>
      </c>
      <c r="G13" s="206">
        <v>196.43626999999998</v>
      </c>
      <c r="H13" s="151">
        <f t="shared" si="1"/>
        <v>0.75844119691119682</v>
      </c>
    </row>
    <row r="14" spans="1:8" s="136" customFormat="1" ht="22.5" customHeight="1" x14ac:dyDescent="0.2">
      <c r="A14" s="161">
        <v>9</v>
      </c>
      <c r="B14" s="162" t="s">
        <v>18</v>
      </c>
      <c r="C14" s="203">
        <f t="shared" ref="C14" si="2">C9+C10+C11+C13</f>
        <v>12747.766666666666</v>
      </c>
      <c r="D14" s="163">
        <f>D9+D10+D11+D13</f>
        <v>12292.4233</v>
      </c>
      <c r="E14" s="164">
        <f t="shared" si="0"/>
        <v>0.96428053802888358</v>
      </c>
      <c r="F14" s="203">
        <f t="shared" ref="F14" si="3">F9+F10+F11+F13</f>
        <v>12747.766666666666</v>
      </c>
      <c r="G14" s="163">
        <f>G9+G10+G11+G13</f>
        <v>12292.4233</v>
      </c>
      <c r="H14" s="164">
        <f t="shared" si="1"/>
        <v>0.96428053802888358</v>
      </c>
    </row>
    <row r="15" spans="1:8" s="136" customFormat="1" ht="22.5" customHeight="1" x14ac:dyDescent="0.2">
      <c r="A15" s="165" t="s">
        <v>19</v>
      </c>
      <c r="B15" s="166"/>
      <c r="C15" s="204"/>
      <c r="D15" s="167"/>
      <c r="E15" s="168"/>
      <c r="F15" s="204"/>
      <c r="G15" s="167"/>
      <c r="H15" s="169"/>
    </row>
    <row r="16" spans="1:8" s="136" customFormat="1" ht="22.5" customHeight="1" x14ac:dyDescent="0.2">
      <c r="A16" s="145">
        <v>10</v>
      </c>
      <c r="B16" s="170" t="s">
        <v>20</v>
      </c>
      <c r="C16" s="202">
        <v>9888.3411142351197</v>
      </c>
      <c r="D16" s="206">
        <v>9917.9563800000014</v>
      </c>
      <c r="E16" s="148">
        <f t="shared" si="0"/>
        <v>1.0029949680560926</v>
      </c>
      <c r="F16" s="202">
        <v>9888.3411142351197</v>
      </c>
      <c r="G16" s="206">
        <v>9917.9563800000014</v>
      </c>
      <c r="H16" s="148">
        <f t="shared" si="1"/>
        <v>1.0029949680560926</v>
      </c>
    </row>
    <row r="17" spans="1:8" s="136" customFormat="1" ht="22.5" customHeight="1" x14ac:dyDescent="0.2">
      <c r="A17" s="171">
        <v>41285</v>
      </c>
      <c r="B17" s="172" t="s">
        <v>21</v>
      </c>
      <c r="C17" s="202">
        <v>1875</v>
      </c>
      <c r="D17" s="206">
        <v>2041.9264599999999</v>
      </c>
      <c r="E17" s="151">
        <f t="shared" si="0"/>
        <v>1.0890274453333333</v>
      </c>
      <c r="F17" s="202">
        <v>1875</v>
      </c>
      <c r="G17" s="206">
        <v>2041.9264599999999</v>
      </c>
      <c r="H17" s="151">
        <f t="shared" si="1"/>
        <v>1.0890274453333333</v>
      </c>
    </row>
    <row r="18" spans="1:8" s="136" customFormat="1" ht="22.5" customHeight="1" x14ac:dyDescent="0.2">
      <c r="A18" s="173">
        <v>41316</v>
      </c>
      <c r="B18" s="174" t="s">
        <v>83</v>
      </c>
      <c r="C18" s="202">
        <v>133.33333333333334</v>
      </c>
      <c r="D18" s="206">
        <v>163.51473000000001</v>
      </c>
      <c r="E18" s="151">
        <f t="shared" si="0"/>
        <v>1.2263604750000001</v>
      </c>
      <c r="F18" s="202">
        <v>133.33333333333334</v>
      </c>
      <c r="G18" s="206">
        <v>163.51473000000001</v>
      </c>
      <c r="H18" s="151">
        <f t="shared" si="1"/>
        <v>1.2263604750000001</v>
      </c>
    </row>
    <row r="19" spans="1:8" s="136" customFormat="1" ht="22.5" customHeight="1" x14ac:dyDescent="0.2">
      <c r="A19" s="173">
        <v>41344</v>
      </c>
      <c r="B19" s="174" t="s">
        <v>84</v>
      </c>
      <c r="C19" s="202">
        <v>200</v>
      </c>
      <c r="D19" s="206">
        <v>218.02354</v>
      </c>
      <c r="E19" s="151">
        <f t="shared" si="0"/>
        <v>1.0901177</v>
      </c>
      <c r="F19" s="202">
        <v>200</v>
      </c>
      <c r="G19" s="206">
        <v>218.02354</v>
      </c>
      <c r="H19" s="151">
        <f t="shared" si="1"/>
        <v>1.0901177</v>
      </c>
    </row>
    <row r="20" spans="1:8" s="136" customFormat="1" ht="22.5" customHeight="1" x14ac:dyDescent="0.2">
      <c r="A20" s="173">
        <v>41375</v>
      </c>
      <c r="B20" s="174" t="s">
        <v>85</v>
      </c>
      <c r="C20" s="202">
        <v>2300.0003333333302</v>
      </c>
      <c r="D20" s="206">
        <v>1928.3616999999999</v>
      </c>
      <c r="E20" s="151">
        <f t="shared" si="0"/>
        <v>0.83841800892492735</v>
      </c>
      <c r="F20" s="202">
        <v>2300.0003333333302</v>
      </c>
      <c r="G20" s="206">
        <v>1928.3616999999999</v>
      </c>
      <c r="H20" s="151">
        <f t="shared" si="1"/>
        <v>0.83841800892492735</v>
      </c>
    </row>
    <row r="21" spans="1:8" s="136" customFormat="1" ht="22.5" customHeight="1" x14ac:dyDescent="0.2">
      <c r="A21" s="173">
        <v>41405</v>
      </c>
      <c r="B21" s="174" t="s">
        <v>22</v>
      </c>
      <c r="C21" s="202">
        <v>272.37556571428519</v>
      </c>
      <c r="D21" s="206">
        <v>264.89342999999997</v>
      </c>
      <c r="E21" s="151">
        <f t="shared" si="0"/>
        <v>0.97253007737803554</v>
      </c>
      <c r="F21" s="202">
        <v>272.37556571428519</v>
      </c>
      <c r="G21" s="206">
        <v>264.89342999999997</v>
      </c>
      <c r="H21" s="151">
        <f t="shared" si="1"/>
        <v>0.97253007737803554</v>
      </c>
    </row>
    <row r="22" spans="1:8" s="136" customFormat="1" ht="22.5" customHeight="1" x14ac:dyDescent="0.2">
      <c r="A22" s="175">
        <v>11</v>
      </c>
      <c r="B22" s="176" t="s">
        <v>23</v>
      </c>
      <c r="C22" s="177">
        <f t="shared" ref="C22" si="4">C17+C18+C19+C20+C21</f>
        <v>4780.7092323809493</v>
      </c>
      <c r="D22" s="177">
        <f>D17+D18+D19+D20+D21</f>
        <v>4616.7198600000002</v>
      </c>
      <c r="E22" s="178">
        <f t="shared" si="0"/>
        <v>0.96569768952476598</v>
      </c>
      <c r="F22" s="177">
        <f t="shared" ref="F22" si="5">F17+F18+F19+F20+F21</f>
        <v>4780.7092323809493</v>
      </c>
      <c r="G22" s="177">
        <f>G17+G18+G19+G20+G21</f>
        <v>4616.7198600000002</v>
      </c>
      <c r="H22" s="178">
        <f t="shared" si="1"/>
        <v>0.96569768952476598</v>
      </c>
    </row>
    <row r="23" spans="1:8" s="136" customFormat="1" ht="22.5" customHeight="1" x14ac:dyDescent="0.2">
      <c r="A23" s="145">
        <v>12</v>
      </c>
      <c r="B23" s="174" t="s">
        <v>24</v>
      </c>
      <c r="C23" s="202">
        <v>393.92599999999999</v>
      </c>
      <c r="D23" s="206">
        <v>320.11369000000002</v>
      </c>
      <c r="E23" s="151">
        <f t="shared" si="0"/>
        <v>0.81262391921325328</v>
      </c>
      <c r="F23" s="202">
        <v>393.92599999999999</v>
      </c>
      <c r="G23" s="206">
        <v>320.11369000000002</v>
      </c>
      <c r="H23" s="151">
        <f t="shared" si="1"/>
        <v>0.81262391921325328</v>
      </c>
    </row>
    <row r="24" spans="1:8" s="136" customFormat="1" ht="22.5" customHeight="1" x14ac:dyDescent="0.2">
      <c r="A24" s="145">
        <v>13</v>
      </c>
      <c r="B24" s="174" t="s">
        <v>25</v>
      </c>
      <c r="C24" s="202">
        <v>99.632999999999996</v>
      </c>
      <c r="D24" s="206">
        <v>74.618279999999999</v>
      </c>
      <c r="E24" s="151">
        <f t="shared" si="0"/>
        <v>0.74893137815783928</v>
      </c>
      <c r="F24" s="202">
        <v>99.632999999999996</v>
      </c>
      <c r="G24" s="206">
        <v>74.618279999999999</v>
      </c>
      <c r="H24" s="151">
        <f t="shared" si="1"/>
        <v>0.74893137815783928</v>
      </c>
    </row>
    <row r="25" spans="1:8" s="136" customFormat="1" ht="22.5" customHeight="1" x14ac:dyDescent="0.2">
      <c r="A25" s="145">
        <v>14</v>
      </c>
      <c r="B25" s="174" t="s">
        <v>26</v>
      </c>
      <c r="C25" s="202">
        <v>823.30830000000003</v>
      </c>
      <c r="D25" s="206">
        <v>652.25729000000001</v>
      </c>
      <c r="E25" s="151">
        <f t="shared" si="0"/>
        <v>0.79223941991110736</v>
      </c>
      <c r="F25" s="202">
        <v>823.30830000000003</v>
      </c>
      <c r="G25" s="206">
        <v>652.25729000000001</v>
      </c>
      <c r="H25" s="151">
        <f t="shared" si="1"/>
        <v>0.79223941991110736</v>
      </c>
    </row>
    <row r="26" spans="1:8" s="136" customFormat="1" ht="22.5" customHeight="1" x14ac:dyDescent="0.2">
      <c r="A26" s="145">
        <v>15</v>
      </c>
      <c r="B26" s="174" t="s">
        <v>7</v>
      </c>
      <c r="C26" s="202">
        <v>0</v>
      </c>
      <c r="D26" s="206">
        <v>0</v>
      </c>
      <c r="E26" s="151" t="e">
        <f t="shared" ref="E26" si="6">D26/C26</f>
        <v>#DIV/0!</v>
      </c>
      <c r="F26" s="202">
        <v>0</v>
      </c>
      <c r="G26" s="206">
        <v>0</v>
      </c>
      <c r="H26" s="151" t="e">
        <f t="shared" ref="H26" si="7">G26/F26</f>
        <v>#DIV/0!</v>
      </c>
    </row>
    <row r="27" spans="1:8" s="136" customFormat="1" ht="22.5" customHeight="1" x14ac:dyDescent="0.2">
      <c r="A27" s="179">
        <v>16</v>
      </c>
      <c r="B27" s="180" t="s">
        <v>27</v>
      </c>
      <c r="C27" s="181">
        <f>C16+C22+C23+C24+C25+C26</f>
        <v>15985.91764661607</v>
      </c>
      <c r="D27" s="181">
        <f>D16+D22+D23+D24+D25+D26</f>
        <v>15581.665500000001</v>
      </c>
      <c r="E27" s="182">
        <f t="shared" si="0"/>
        <v>0.97471198366259304</v>
      </c>
      <c r="F27" s="181">
        <f>F16+F22+F23+F24+F25+F26</f>
        <v>15985.91764661607</v>
      </c>
      <c r="G27" s="181">
        <f>G16+G22+G23+G24+G25+G26</f>
        <v>15581.665500000001</v>
      </c>
      <c r="H27" s="182">
        <f t="shared" si="1"/>
        <v>0.97471198366259304</v>
      </c>
    </row>
    <row r="28" spans="1:8" s="136" customFormat="1" ht="22.5" customHeight="1" x14ac:dyDescent="0.2">
      <c r="A28" s="183">
        <v>17</v>
      </c>
      <c r="B28" s="184" t="s">
        <v>28</v>
      </c>
      <c r="C28" s="185">
        <f>SUM(C14-C27)</f>
        <v>-3238.1509799494033</v>
      </c>
      <c r="D28" s="185">
        <f>SUM(D14-D27)</f>
        <v>-3289.2422000000006</v>
      </c>
      <c r="E28" s="186">
        <f t="shared" si="0"/>
        <v>1.0157778992909698</v>
      </c>
      <c r="F28" s="185">
        <f>SUM(F14-F27)</f>
        <v>-3238.1509799494033</v>
      </c>
      <c r="G28" s="185">
        <f>SUM(G14-G27)</f>
        <v>-3289.2422000000006</v>
      </c>
      <c r="H28" s="186">
        <f t="shared" si="1"/>
        <v>1.0157778992909698</v>
      </c>
    </row>
    <row r="29" spans="1:8" s="136" customFormat="1" ht="22.5" customHeight="1" x14ac:dyDescent="0.2">
      <c r="A29" s="173">
        <v>43483</v>
      </c>
      <c r="B29" s="174" t="s">
        <v>29</v>
      </c>
      <c r="C29" s="202">
        <v>248.33333333333331</v>
      </c>
      <c r="D29" s="206">
        <v>216.84327999999999</v>
      </c>
      <c r="E29" s="151">
        <f t="shared" si="0"/>
        <v>0.87319441610738258</v>
      </c>
      <c r="F29" s="202">
        <v>248.33333333333331</v>
      </c>
      <c r="G29" s="206">
        <v>216.84327999999999</v>
      </c>
      <c r="H29" s="151">
        <f t="shared" si="1"/>
        <v>0.87319441610738258</v>
      </c>
    </row>
    <row r="30" spans="1:8" s="136" customFormat="1" ht="22.5" customHeight="1" x14ac:dyDescent="0.2">
      <c r="A30" s="173">
        <v>43514</v>
      </c>
      <c r="B30" s="174" t="s">
        <v>55</v>
      </c>
      <c r="C30" s="202">
        <v>316.66666666666669</v>
      </c>
      <c r="D30" s="206">
        <v>191.28505999999999</v>
      </c>
      <c r="E30" s="151">
        <f t="shared" si="0"/>
        <v>0.6040580842105262</v>
      </c>
      <c r="F30" s="202">
        <v>316.66666666666669</v>
      </c>
      <c r="G30" s="206">
        <v>191.28505999999999</v>
      </c>
      <c r="H30" s="151">
        <f t="shared" si="1"/>
        <v>0.6040580842105262</v>
      </c>
    </row>
    <row r="31" spans="1:8" s="136" customFormat="1" ht="22.5" customHeight="1" x14ac:dyDescent="0.2">
      <c r="A31" s="145">
        <v>19</v>
      </c>
      <c r="B31" s="174" t="s">
        <v>30</v>
      </c>
      <c r="C31" s="202">
        <v>0</v>
      </c>
      <c r="D31" s="206">
        <v>0</v>
      </c>
      <c r="E31" s="151" t="e">
        <f t="shared" si="0"/>
        <v>#DIV/0!</v>
      </c>
      <c r="F31" s="202">
        <v>0</v>
      </c>
      <c r="G31" s="206">
        <v>0</v>
      </c>
      <c r="H31" s="151" t="e">
        <f t="shared" si="1"/>
        <v>#DIV/0!</v>
      </c>
    </row>
    <row r="32" spans="1:8" s="136" customFormat="1" ht="22.5" customHeight="1" x14ac:dyDescent="0.2">
      <c r="A32" s="145">
        <v>20</v>
      </c>
      <c r="B32" s="174" t="s">
        <v>31</v>
      </c>
      <c r="C32" s="202">
        <v>0.625</v>
      </c>
      <c r="D32" s="206">
        <v>0.77130999999999994</v>
      </c>
      <c r="E32" s="151">
        <f t="shared" si="0"/>
        <v>1.2340959999999999</v>
      </c>
      <c r="F32" s="202">
        <v>0.625</v>
      </c>
      <c r="G32" s="206">
        <v>0.77130999999999994</v>
      </c>
      <c r="H32" s="151">
        <f t="shared" si="1"/>
        <v>1.2340959999999999</v>
      </c>
    </row>
    <row r="33" spans="1:12" s="136" customFormat="1" ht="22.5" customHeight="1" x14ac:dyDescent="0.2">
      <c r="A33" s="145">
        <v>21</v>
      </c>
      <c r="B33" s="174" t="s">
        <v>32</v>
      </c>
      <c r="C33" s="202">
        <v>0</v>
      </c>
      <c r="D33" s="206">
        <v>0</v>
      </c>
      <c r="E33" s="151" t="e">
        <f t="shared" si="0"/>
        <v>#DIV/0!</v>
      </c>
      <c r="F33" s="202">
        <v>0</v>
      </c>
      <c r="G33" s="206">
        <v>0</v>
      </c>
      <c r="H33" s="151" t="e">
        <f t="shared" si="1"/>
        <v>#DIV/0!</v>
      </c>
    </row>
    <row r="34" spans="1:12" s="136" customFormat="1" ht="22.5" customHeight="1" x14ac:dyDescent="0.2">
      <c r="A34" s="187">
        <v>22</v>
      </c>
      <c r="B34" s="188" t="s">
        <v>33</v>
      </c>
      <c r="C34" s="205">
        <f t="shared" ref="C34" si="8">C28-C29-C31-C32-C33</f>
        <v>-3487.1093132827368</v>
      </c>
      <c r="D34" s="189">
        <f>D28-D29-D31-D32-D33</f>
        <v>-3506.8567900000007</v>
      </c>
      <c r="E34" s="190">
        <f t="shared" si="0"/>
        <v>1.0056629933114067</v>
      </c>
      <c r="F34" s="205">
        <f t="shared" ref="F34" si="9">F28-F29-F31-F32-F33</f>
        <v>-3487.1093132827368</v>
      </c>
      <c r="G34" s="189">
        <f>G28-G29-G31-G32-G33</f>
        <v>-3506.8567900000007</v>
      </c>
      <c r="H34" s="190">
        <f t="shared" si="1"/>
        <v>1.0056629933114067</v>
      </c>
    </row>
    <row r="35" spans="1:12" s="136" customFormat="1" ht="22.5" customHeight="1" x14ac:dyDescent="0.2">
      <c r="A35" s="191"/>
      <c r="B35" s="192" t="s">
        <v>68</v>
      </c>
      <c r="C35" s="167"/>
      <c r="D35" s="167"/>
      <c r="E35" s="193"/>
      <c r="F35" s="167"/>
      <c r="G35" s="167"/>
      <c r="H35" s="193"/>
    </row>
    <row r="36" spans="1:12" s="136" customFormat="1" ht="22.5" customHeight="1" x14ac:dyDescent="0.2">
      <c r="A36" s="191"/>
      <c r="B36" s="194" t="s">
        <v>69</v>
      </c>
      <c r="C36" s="147"/>
      <c r="D36" s="147">
        <v>473.93</v>
      </c>
      <c r="E36" s="195"/>
      <c r="F36" s="147"/>
      <c r="G36" s="147">
        <v>473.93</v>
      </c>
      <c r="H36" s="195"/>
    </row>
    <row r="37" spans="1:12" s="136" customFormat="1" ht="22.5" customHeight="1" x14ac:dyDescent="0.2">
      <c r="A37" s="191"/>
      <c r="B37" s="172" t="s">
        <v>102</v>
      </c>
      <c r="C37" s="150"/>
      <c r="D37" s="150">
        <v>2224</v>
      </c>
      <c r="E37" s="196"/>
      <c r="F37" s="150"/>
      <c r="G37" s="150">
        <v>2224</v>
      </c>
      <c r="H37" s="196"/>
    </row>
    <row r="38" spans="1:12" s="136" customFormat="1" ht="22.5" customHeight="1" x14ac:dyDescent="0.2">
      <c r="A38" s="191"/>
      <c r="B38" s="172" t="s">
        <v>103</v>
      </c>
      <c r="C38" s="150"/>
      <c r="D38" s="150">
        <v>914</v>
      </c>
      <c r="E38" s="196"/>
      <c r="F38" s="150"/>
      <c r="G38" s="150">
        <v>914</v>
      </c>
      <c r="H38" s="196"/>
      <c r="K38" s="197"/>
    </row>
    <row r="39" spans="1:12" s="136" customFormat="1" ht="22.5" customHeight="1" x14ac:dyDescent="0.2">
      <c r="A39" s="191"/>
      <c r="B39" s="198"/>
      <c r="C39" s="199"/>
      <c r="D39" s="199"/>
      <c r="E39" s="199"/>
      <c r="F39" s="199"/>
      <c r="G39" s="199"/>
      <c r="H39" s="199"/>
    </row>
    <row r="40" spans="1:12" s="136" customFormat="1" ht="22.5" customHeight="1" x14ac:dyDescent="0.2">
      <c r="B40" s="112" t="s">
        <v>97</v>
      </c>
      <c r="C40" s="200" t="s">
        <v>95</v>
      </c>
      <c r="D40" s="207">
        <v>10668.6345</v>
      </c>
      <c r="E40" s="200"/>
      <c r="F40" s="200" t="s">
        <v>96</v>
      </c>
      <c r="G40" s="207">
        <v>10668.6345</v>
      </c>
      <c r="H40" s="200"/>
      <c r="I40" s="142"/>
      <c r="J40" s="142"/>
      <c r="K40" s="142"/>
      <c r="L40" s="142"/>
    </row>
    <row r="41" spans="1:12" s="136" customFormat="1" ht="22.5" customHeight="1" x14ac:dyDescent="0.2">
      <c r="B41" s="112" t="s">
        <v>98</v>
      </c>
      <c r="C41" s="200" t="s">
        <v>95</v>
      </c>
      <c r="D41" s="207">
        <v>7947.4816199999996</v>
      </c>
      <c r="E41" s="200"/>
      <c r="F41" s="200" t="s">
        <v>96</v>
      </c>
      <c r="G41" s="207">
        <v>7947.4816199999996</v>
      </c>
      <c r="H41" s="201" t="s">
        <v>99</v>
      </c>
    </row>
    <row r="42" spans="1:12" ht="20.100000000000001" customHeight="1" x14ac:dyDescent="0.2">
      <c r="B42" s="143"/>
      <c r="D42" s="144"/>
      <c r="G42" s="144"/>
      <c r="H42" s="113"/>
    </row>
    <row r="43" spans="1:12" s="142" customFormat="1" ht="18.75" customHeight="1" x14ac:dyDescent="0.2">
      <c r="A43" s="140" t="s">
        <v>94</v>
      </c>
      <c r="B43" s="141"/>
      <c r="C43" s="141"/>
      <c r="D43" s="141"/>
      <c r="E43" s="141"/>
      <c r="F43" s="141"/>
      <c r="G43" s="141"/>
      <c r="H43" s="140"/>
    </row>
    <row r="45" spans="1:12" x14ac:dyDescent="0.2">
      <c r="A45" s="2"/>
      <c r="B45" s="2"/>
    </row>
    <row r="46" spans="1:12" x14ac:dyDescent="0.2">
      <c r="C46"/>
      <c r="D46"/>
      <c r="E46"/>
      <c r="F46"/>
      <c r="G46"/>
      <c r="H46"/>
    </row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5" orientation="portrait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27"/>
  <sheetViews>
    <sheetView showGridLines="0" zoomScaleNormal="100" workbookViewId="0">
      <selection activeCell="B1" sqref="B1"/>
    </sheetView>
  </sheetViews>
  <sheetFormatPr defaultColWidth="9.140625" defaultRowHeight="12.75" x14ac:dyDescent="0.2"/>
  <cols>
    <col min="1" max="1" width="4.140625" customWidth="1"/>
    <col min="2" max="2" width="30.85546875" customWidth="1"/>
    <col min="3" max="4" width="11.28515625" style="1" customWidth="1"/>
    <col min="5" max="5" width="12.140625" style="1" customWidth="1"/>
    <col min="6" max="14" width="11.28515625" style="1" customWidth="1"/>
  </cols>
  <sheetData>
    <row r="1" spans="1:14" ht="20.100000000000001" customHeight="1" x14ac:dyDescent="0.2">
      <c r="A1" s="2"/>
      <c r="B1" s="3" t="str">
        <f>Cover!A9</f>
        <v>Univerzitná nemocnica Martin</v>
      </c>
    </row>
    <row r="2" spans="1:14" ht="32.25" customHeight="1" x14ac:dyDescent="0.2">
      <c r="A2" s="127" t="s">
        <v>0</v>
      </c>
      <c r="B2" s="128"/>
      <c r="C2" s="48" t="s">
        <v>104</v>
      </c>
      <c r="D2" s="48" t="s">
        <v>105</v>
      </c>
      <c r="E2" s="48" t="s">
        <v>106</v>
      </c>
      <c r="F2" s="48" t="s">
        <v>107</v>
      </c>
      <c r="G2" s="48" t="s">
        <v>108</v>
      </c>
      <c r="H2" s="48" t="s">
        <v>109</v>
      </c>
      <c r="I2" s="48" t="s">
        <v>110</v>
      </c>
      <c r="J2" s="48" t="s">
        <v>111</v>
      </c>
      <c r="K2" s="48" t="s">
        <v>112</v>
      </c>
      <c r="L2" s="48" t="s">
        <v>113</v>
      </c>
      <c r="M2" s="48" t="s">
        <v>114</v>
      </c>
      <c r="N2" s="48" t="s">
        <v>115</v>
      </c>
    </row>
    <row r="3" spans="1:14" ht="20.100000000000001" customHeight="1" x14ac:dyDescent="0.2">
      <c r="A3" s="4" t="s">
        <v>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20.100000000000001" customHeight="1" x14ac:dyDescent="0.2">
      <c r="A4" s="208" t="s">
        <v>73</v>
      </c>
      <c r="B4" s="209" t="s">
        <v>74</v>
      </c>
      <c r="C4" s="207">
        <f>C5</f>
        <v>95279.09762</v>
      </c>
      <c r="D4" s="207">
        <f t="shared" ref="D4:N4" si="0">D5</f>
        <v>0</v>
      </c>
      <c r="E4" s="207">
        <f t="shared" si="0"/>
        <v>0</v>
      </c>
      <c r="F4" s="207">
        <f t="shared" si="0"/>
        <v>0</v>
      </c>
      <c r="G4" s="207">
        <f t="shared" si="0"/>
        <v>0</v>
      </c>
      <c r="H4" s="207">
        <f t="shared" si="0"/>
        <v>0</v>
      </c>
      <c r="I4" s="207">
        <f t="shared" si="0"/>
        <v>0</v>
      </c>
      <c r="J4" s="207">
        <f t="shared" si="0"/>
        <v>0</v>
      </c>
      <c r="K4" s="207">
        <f t="shared" si="0"/>
        <v>0</v>
      </c>
      <c r="L4" s="207">
        <f t="shared" si="0"/>
        <v>0</v>
      </c>
      <c r="M4" s="207">
        <f t="shared" si="0"/>
        <v>0</v>
      </c>
      <c r="N4" s="207">
        <f t="shared" si="0"/>
        <v>0</v>
      </c>
    </row>
    <row r="5" spans="1:14" ht="20.100000000000001" customHeight="1" x14ac:dyDescent="0.2">
      <c r="A5" s="149">
        <v>1</v>
      </c>
      <c r="B5" s="149" t="s">
        <v>77</v>
      </c>
      <c r="C5" s="150">
        <v>95279.09762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1:14" ht="20.100000000000001" customHeight="1" x14ac:dyDescent="0.2">
      <c r="A6" s="208" t="s">
        <v>75</v>
      </c>
      <c r="B6" s="209" t="s">
        <v>76</v>
      </c>
      <c r="C6" s="207">
        <f>SUM(C7:C9)</f>
        <v>125326.40927</v>
      </c>
      <c r="D6" s="207">
        <f t="shared" ref="D6:N6" si="1">SUM(D7:D9)</f>
        <v>0</v>
      </c>
      <c r="E6" s="207">
        <f t="shared" si="1"/>
        <v>0</v>
      </c>
      <c r="F6" s="207">
        <f t="shared" si="1"/>
        <v>0</v>
      </c>
      <c r="G6" s="207">
        <f t="shared" si="1"/>
        <v>0</v>
      </c>
      <c r="H6" s="207">
        <f t="shared" si="1"/>
        <v>0</v>
      </c>
      <c r="I6" s="207">
        <f t="shared" si="1"/>
        <v>0</v>
      </c>
      <c r="J6" s="207">
        <f t="shared" si="1"/>
        <v>0</v>
      </c>
      <c r="K6" s="207">
        <f t="shared" si="1"/>
        <v>0</v>
      </c>
      <c r="L6" s="207">
        <f t="shared" si="1"/>
        <v>0</v>
      </c>
      <c r="M6" s="207">
        <f t="shared" si="1"/>
        <v>0</v>
      </c>
      <c r="N6" s="207">
        <f t="shared" si="1"/>
        <v>0</v>
      </c>
    </row>
    <row r="7" spans="1:14" ht="20.100000000000001" customHeight="1" x14ac:dyDescent="0.2">
      <c r="A7" s="210">
        <v>1</v>
      </c>
      <c r="B7" s="209" t="s">
        <v>3</v>
      </c>
      <c r="C7" s="150">
        <v>5833.9018599999999</v>
      </c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</row>
    <row r="8" spans="1:14" ht="20.100000000000001" customHeight="1" x14ac:dyDescent="0.2">
      <c r="A8" s="210">
        <v>2</v>
      </c>
      <c r="B8" s="149" t="s">
        <v>2</v>
      </c>
      <c r="C8" s="150">
        <v>21100.546200000001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</row>
    <row r="9" spans="1:14" ht="20.100000000000001" customHeight="1" x14ac:dyDescent="0.2">
      <c r="A9" s="210">
        <v>3</v>
      </c>
      <c r="B9" s="149" t="s">
        <v>78</v>
      </c>
      <c r="C9" s="150">
        <v>98391.961209999994</v>
      </c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</row>
    <row r="10" spans="1:14" ht="20.100000000000001" customHeight="1" x14ac:dyDescent="0.2">
      <c r="A10" s="211" t="s">
        <v>82</v>
      </c>
      <c r="B10" s="149" t="s">
        <v>71</v>
      </c>
      <c r="C10" s="207">
        <v>55.845769999999995</v>
      </c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</row>
    <row r="11" spans="1:14" ht="20.100000000000001" customHeight="1" x14ac:dyDescent="0.2">
      <c r="A11" s="212"/>
      <c r="B11" s="213" t="s">
        <v>4</v>
      </c>
      <c r="C11" s="214">
        <f>C4+C6+C10</f>
        <v>220661.35266000003</v>
      </c>
      <c r="D11" s="214">
        <f t="shared" ref="D11:N11" si="2">D4+D6+D10</f>
        <v>0</v>
      </c>
      <c r="E11" s="214">
        <f t="shared" si="2"/>
        <v>0</v>
      </c>
      <c r="F11" s="214">
        <f t="shared" si="2"/>
        <v>0</v>
      </c>
      <c r="G11" s="214">
        <f t="shared" si="2"/>
        <v>0</v>
      </c>
      <c r="H11" s="214">
        <f t="shared" si="2"/>
        <v>0</v>
      </c>
      <c r="I11" s="214">
        <f t="shared" si="2"/>
        <v>0</v>
      </c>
      <c r="J11" s="214">
        <f t="shared" si="2"/>
        <v>0</v>
      </c>
      <c r="K11" s="214">
        <f t="shared" si="2"/>
        <v>0</v>
      </c>
      <c r="L11" s="214">
        <f t="shared" si="2"/>
        <v>0</v>
      </c>
      <c r="M11" s="214">
        <f t="shared" si="2"/>
        <v>0</v>
      </c>
      <c r="N11" s="214">
        <f t="shared" si="2"/>
        <v>0</v>
      </c>
    </row>
    <row r="12" spans="1:14" ht="20.100000000000001" customHeight="1" x14ac:dyDescent="0.2">
      <c r="A12" s="208" t="s">
        <v>65</v>
      </c>
      <c r="B12" s="149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</row>
    <row r="13" spans="1:14" ht="20.100000000000001" customHeight="1" x14ac:dyDescent="0.2">
      <c r="A13" s="208" t="s">
        <v>79</v>
      </c>
      <c r="B13" s="149" t="s">
        <v>80</v>
      </c>
      <c r="C13" s="207">
        <v>-58145.711450000003</v>
      </c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</row>
    <row r="14" spans="1:14" ht="20.100000000000001" customHeight="1" x14ac:dyDescent="0.2">
      <c r="A14" s="208" t="s">
        <v>75</v>
      </c>
      <c r="B14" s="215" t="s">
        <v>81</v>
      </c>
      <c r="C14" s="207">
        <f>SUM(C15:C19)</f>
        <v>275994.96059000003</v>
      </c>
      <c r="D14" s="207">
        <f t="shared" ref="D14:N14" si="3">SUM(D15:D19)</f>
        <v>0</v>
      </c>
      <c r="E14" s="207">
        <f t="shared" si="3"/>
        <v>0</v>
      </c>
      <c r="F14" s="207">
        <f t="shared" si="3"/>
        <v>0</v>
      </c>
      <c r="G14" s="207">
        <f t="shared" si="3"/>
        <v>0</v>
      </c>
      <c r="H14" s="207">
        <f t="shared" si="3"/>
        <v>0</v>
      </c>
      <c r="I14" s="207">
        <f t="shared" si="3"/>
        <v>0</v>
      </c>
      <c r="J14" s="207">
        <f t="shared" si="3"/>
        <v>0</v>
      </c>
      <c r="K14" s="207">
        <f t="shared" si="3"/>
        <v>0</v>
      </c>
      <c r="L14" s="207">
        <f t="shared" si="3"/>
        <v>0</v>
      </c>
      <c r="M14" s="207">
        <f t="shared" si="3"/>
        <v>0</v>
      </c>
      <c r="N14" s="207">
        <f t="shared" si="3"/>
        <v>0</v>
      </c>
    </row>
    <row r="15" spans="1:14" ht="20.100000000000001" customHeight="1" x14ac:dyDescent="0.2">
      <c r="A15" s="149">
        <v>1</v>
      </c>
      <c r="B15" s="149" t="s">
        <v>7</v>
      </c>
      <c r="C15" s="217">
        <v>5859.8109299999996</v>
      </c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</row>
    <row r="16" spans="1:14" ht="20.100000000000001" customHeight="1" x14ac:dyDescent="0.2">
      <c r="A16" s="149">
        <v>2</v>
      </c>
      <c r="B16" s="149" t="s">
        <v>5</v>
      </c>
      <c r="C16" s="217">
        <v>127570.32287999999</v>
      </c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</row>
    <row r="17" spans="1:14" ht="20.100000000000001" customHeight="1" x14ac:dyDescent="0.2">
      <c r="A17" s="149">
        <v>3</v>
      </c>
      <c r="B17" s="149" t="s">
        <v>8</v>
      </c>
      <c r="C17" s="217">
        <v>482.63645000000002</v>
      </c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</row>
    <row r="18" spans="1:14" ht="20.100000000000001" customHeight="1" x14ac:dyDescent="0.2">
      <c r="A18" s="149">
        <v>4</v>
      </c>
      <c r="B18" s="149" t="s">
        <v>66</v>
      </c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</row>
    <row r="19" spans="1:14" ht="20.100000000000001" customHeight="1" x14ac:dyDescent="0.2">
      <c r="A19" s="210">
        <v>5</v>
      </c>
      <c r="B19" s="149" t="s">
        <v>6</v>
      </c>
      <c r="C19" s="217">
        <v>142082.19033000001</v>
      </c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</row>
    <row r="20" spans="1:14" ht="20.100000000000001" customHeight="1" x14ac:dyDescent="0.2">
      <c r="A20" s="211" t="s">
        <v>82</v>
      </c>
      <c r="B20" s="149" t="s">
        <v>70</v>
      </c>
      <c r="C20" s="218">
        <v>2812</v>
      </c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</row>
    <row r="21" spans="1:14" ht="20.100000000000001" customHeight="1" x14ac:dyDescent="0.2">
      <c r="A21" s="212"/>
      <c r="B21" s="213" t="s">
        <v>67</v>
      </c>
      <c r="C21" s="216">
        <f>C13+C14+C20</f>
        <v>220661.24914000003</v>
      </c>
      <c r="D21" s="216">
        <f t="shared" ref="D21:N21" si="4">D13+D14+D20</f>
        <v>0</v>
      </c>
      <c r="E21" s="216">
        <f t="shared" si="4"/>
        <v>0</v>
      </c>
      <c r="F21" s="216">
        <f t="shared" si="4"/>
        <v>0</v>
      </c>
      <c r="G21" s="216">
        <f t="shared" si="4"/>
        <v>0</v>
      </c>
      <c r="H21" s="216">
        <f t="shared" si="4"/>
        <v>0</v>
      </c>
      <c r="I21" s="216">
        <f t="shared" si="4"/>
        <v>0</v>
      </c>
      <c r="J21" s="216">
        <f t="shared" si="4"/>
        <v>0</v>
      </c>
      <c r="K21" s="216">
        <f t="shared" si="4"/>
        <v>0</v>
      </c>
      <c r="L21" s="216">
        <f t="shared" si="4"/>
        <v>0</v>
      </c>
      <c r="M21" s="216">
        <f t="shared" si="4"/>
        <v>0</v>
      </c>
      <c r="N21" s="216">
        <f t="shared" si="4"/>
        <v>0</v>
      </c>
    </row>
    <row r="22" spans="1:14" ht="20.100000000000001" customHeight="1" x14ac:dyDescent="0.2">
      <c r="A22" s="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20.100000000000001" customHeight="1" x14ac:dyDescent="0.2">
      <c r="A23" s="8"/>
      <c r="B23" s="25" t="s">
        <v>48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20.100000000000001" customHeight="1" x14ac:dyDescent="0.2">
      <c r="A24" s="8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20.100000000000001" customHeight="1" x14ac:dyDescent="0.2">
      <c r="A25" s="8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20.100000000000001" customHeight="1" x14ac:dyDescent="0.2">
      <c r="A26" s="9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ht="20.100000000000001" customHeight="1" x14ac:dyDescent="0.2">
      <c r="A27" s="9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59"/>
      <c r="B1" s="35" t="str">
        <f>Cover!A9</f>
        <v>Univerzitná nemocnica Martin</v>
      </c>
      <c r="C1" s="27"/>
      <c r="D1" s="35"/>
      <c r="E1" s="35"/>
      <c r="F1" s="35"/>
      <c r="G1" s="35"/>
    </row>
    <row r="2" spans="1:28" ht="24.75" customHeight="1" thickBot="1" x14ac:dyDescent="0.25">
      <c r="A2" s="134" t="s">
        <v>0</v>
      </c>
      <c r="B2" s="135"/>
      <c r="C2" s="66" t="s">
        <v>116</v>
      </c>
      <c r="D2" s="66" t="s">
        <v>117</v>
      </c>
      <c r="E2" s="66" t="s">
        <v>118</v>
      </c>
      <c r="F2" s="66" t="s">
        <v>119</v>
      </c>
      <c r="G2" s="66" t="s">
        <v>120</v>
      </c>
      <c r="H2" s="66" t="s">
        <v>121</v>
      </c>
      <c r="I2" s="66" t="s">
        <v>122</v>
      </c>
      <c r="J2" s="66" t="s">
        <v>123</v>
      </c>
      <c r="K2" s="66" t="s">
        <v>124</v>
      </c>
      <c r="L2" s="66" t="s">
        <v>125</v>
      </c>
      <c r="M2" s="66" t="s">
        <v>126</v>
      </c>
      <c r="N2" s="67" t="s">
        <v>127</v>
      </c>
    </row>
    <row r="3" spans="1:28" ht="18" customHeight="1" x14ac:dyDescent="0.25">
      <c r="A3" s="101" t="s">
        <v>87</v>
      </c>
      <c r="B3" s="102"/>
      <c r="C3" s="103">
        <v>3961.4137000000001</v>
      </c>
      <c r="D3" s="104">
        <f t="shared" ref="D3:F3" si="0">C40</f>
        <v>3843.0947699999997</v>
      </c>
      <c r="E3" s="104">
        <f t="shared" si="0"/>
        <v>3449.5596900000019</v>
      </c>
      <c r="F3" s="104">
        <f t="shared" si="0"/>
        <v>3449.5596900000019</v>
      </c>
      <c r="G3" s="104">
        <f t="shared" ref="G3" si="1">F40</f>
        <v>3449.5596900000019</v>
      </c>
      <c r="H3" s="104">
        <f t="shared" ref="H3" si="2">G40</f>
        <v>3449.5596900000019</v>
      </c>
      <c r="I3" s="104">
        <f t="shared" ref="I3" si="3">H40</f>
        <v>3449.5596900000019</v>
      </c>
      <c r="J3" s="104">
        <f t="shared" ref="J3" si="4">I40</f>
        <v>3449.5596900000019</v>
      </c>
      <c r="K3" s="104">
        <f t="shared" ref="K3" si="5">J40</f>
        <v>3449.5596900000019</v>
      </c>
      <c r="L3" s="104">
        <f t="shared" ref="L3" si="6">K40</f>
        <v>3449.5596900000019</v>
      </c>
      <c r="M3" s="104">
        <f t="shared" ref="M3" si="7">L40</f>
        <v>3449.5596900000019</v>
      </c>
      <c r="N3" s="105">
        <f>L40</f>
        <v>3449.5596900000019</v>
      </c>
    </row>
    <row r="4" spans="1:28" x14ac:dyDescent="0.2">
      <c r="A4" s="129" t="s">
        <v>56</v>
      </c>
      <c r="B4" s="130"/>
      <c r="C4" s="96"/>
      <c r="D4" s="96"/>
      <c r="E4" s="96"/>
      <c r="F4" s="96"/>
      <c r="G4" s="97"/>
      <c r="H4" s="96"/>
      <c r="I4" s="96"/>
      <c r="J4" s="98"/>
      <c r="K4" s="99"/>
      <c r="L4" s="96"/>
      <c r="M4" s="96"/>
      <c r="N4" s="100"/>
    </row>
    <row r="5" spans="1:28" ht="14.1" customHeight="1" x14ac:dyDescent="0.2">
      <c r="A5" s="54"/>
      <c r="B5" s="53" t="s">
        <v>57</v>
      </c>
      <c r="C5" s="50"/>
      <c r="D5" s="19"/>
      <c r="E5" s="19"/>
      <c r="F5" s="19"/>
      <c r="G5" s="21"/>
      <c r="H5" s="19"/>
      <c r="I5" s="21"/>
      <c r="J5" s="19"/>
      <c r="K5" s="19"/>
      <c r="L5" s="19"/>
      <c r="M5" s="19"/>
      <c r="N5" s="38"/>
      <c r="O5" s="35"/>
      <c r="Q5" s="36"/>
      <c r="R5" s="36"/>
      <c r="T5" s="36"/>
      <c r="U5" s="36"/>
      <c r="V5" s="37"/>
      <c r="W5" s="37"/>
      <c r="X5" s="37"/>
      <c r="Y5" s="37"/>
      <c r="Z5" s="37"/>
      <c r="AA5" s="37"/>
      <c r="AB5" s="37"/>
    </row>
    <row r="6" spans="1:28" ht="14.1" customHeight="1" x14ac:dyDescent="0.2">
      <c r="A6" s="54"/>
      <c r="B6" s="53" t="s">
        <v>58</v>
      </c>
      <c r="C6" s="50"/>
      <c r="D6" s="19"/>
      <c r="E6" s="19"/>
      <c r="F6" s="19"/>
      <c r="G6" s="21"/>
      <c r="H6" s="19"/>
      <c r="I6" s="21"/>
      <c r="J6" s="19"/>
      <c r="K6" s="19"/>
      <c r="L6" s="19"/>
      <c r="M6" s="19"/>
      <c r="N6" s="38"/>
      <c r="O6" s="35"/>
      <c r="V6" s="37"/>
      <c r="W6" s="37"/>
      <c r="X6" s="37"/>
      <c r="Y6" s="37"/>
      <c r="Z6" s="37"/>
      <c r="AA6" s="37"/>
      <c r="AB6" s="37"/>
    </row>
    <row r="7" spans="1:28" ht="14.1" customHeight="1" x14ac:dyDescent="0.2">
      <c r="A7" s="54"/>
      <c r="B7" s="53" t="s">
        <v>59</v>
      </c>
      <c r="C7" s="50"/>
      <c r="D7" s="19"/>
      <c r="E7" s="19"/>
      <c r="F7" s="19"/>
      <c r="G7" s="21"/>
      <c r="H7" s="19"/>
      <c r="I7" s="21"/>
      <c r="J7" s="19"/>
      <c r="K7" s="19"/>
      <c r="L7" s="19"/>
      <c r="M7" s="19"/>
      <c r="N7" s="38"/>
      <c r="O7" s="35"/>
      <c r="V7" s="37"/>
      <c r="W7" s="37"/>
      <c r="X7" s="37"/>
      <c r="Y7" s="37"/>
      <c r="Z7" s="37"/>
      <c r="AA7" s="37"/>
      <c r="AB7" s="37"/>
    </row>
    <row r="8" spans="1:28" ht="14.1" customHeight="1" thickBot="1" x14ac:dyDescent="0.25">
      <c r="A8" s="60"/>
      <c r="B8" s="61" t="s">
        <v>63</v>
      </c>
      <c r="C8" s="62"/>
      <c r="D8" s="63"/>
      <c r="E8" s="63"/>
      <c r="F8" s="63"/>
      <c r="G8" s="64"/>
      <c r="H8" s="63"/>
      <c r="I8" s="64"/>
      <c r="J8" s="63"/>
      <c r="K8" s="63"/>
      <c r="L8" s="63"/>
      <c r="M8" s="63"/>
      <c r="N8" s="65"/>
      <c r="O8" s="35"/>
      <c r="Q8" s="36"/>
      <c r="V8" s="37"/>
      <c r="W8" s="37"/>
      <c r="X8" s="37"/>
      <c r="Y8" s="37"/>
      <c r="Z8" s="37"/>
      <c r="AA8" s="37"/>
      <c r="AB8" s="37"/>
    </row>
    <row r="9" spans="1:28" ht="14.1" customHeight="1" x14ac:dyDescent="0.2">
      <c r="A9" s="71" t="s">
        <v>34</v>
      </c>
      <c r="B9" s="72"/>
      <c r="C9" s="108"/>
      <c r="D9" s="73"/>
      <c r="E9" s="73"/>
      <c r="F9" s="73"/>
      <c r="G9" s="109"/>
      <c r="H9" s="73"/>
      <c r="I9" s="73"/>
      <c r="J9" s="110"/>
      <c r="K9" s="73"/>
      <c r="L9" s="73"/>
      <c r="M9" s="73"/>
      <c r="N9" s="111"/>
    </row>
    <row r="10" spans="1:28" ht="14.1" customHeight="1" x14ac:dyDescent="0.2">
      <c r="A10" s="29"/>
      <c r="B10" s="53" t="s">
        <v>13</v>
      </c>
      <c r="C10" s="20">
        <v>7317.6719800000001</v>
      </c>
      <c r="D10" s="21">
        <v>7076.4526999999998</v>
      </c>
      <c r="E10" s="21"/>
      <c r="F10" s="19"/>
      <c r="G10" s="21"/>
      <c r="H10" s="19"/>
      <c r="I10" s="19"/>
      <c r="J10" s="19"/>
      <c r="K10" s="19"/>
      <c r="L10" s="19"/>
      <c r="M10" s="19"/>
      <c r="N10" s="38"/>
      <c r="Q10" s="36"/>
      <c r="V10" s="37"/>
      <c r="W10" s="37"/>
      <c r="X10" s="37"/>
      <c r="Y10" s="37"/>
      <c r="Z10" s="37"/>
      <c r="AA10" s="37"/>
      <c r="AB10" s="37"/>
    </row>
    <row r="11" spans="1:28" ht="14.1" customHeight="1" x14ac:dyDescent="0.2">
      <c r="A11" s="29"/>
      <c r="B11" s="53" t="s">
        <v>14</v>
      </c>
      <c r="C11" s="20">
        <v>2629.41554</v>
      </c>
      <c r="D11" s="21">
        <v>2500</v>
      </c>
      <c r="E11" s="21"/>
      <c r="F11" s="19"/>
      <c r="G11" s="21"/>
      <c r="H11" s="19"/>
      <c r="I11" s="19"/>
      <c r="J11" s="19"/>
      <c r="K11" s="19"/>
      <c r="L11" s="19"/>
      <c r="M11" s="19"/>
      <c r="N11" s="38"/>
      <c r="V11" s="37"/>
      <c r="W11" s="37"/>
      <c r="X11" s="37"/>
      <c r="Y11" s="37"/>
      <c r="Z11" s="37"/>
      <c r="AA11" s="37"/>
      <c r="AB11" s="37"/>
    </row>
    <row r="12" spans="1:28" ht="14.1" customHeight="1" x14ac:dyDescent="0.2">
      <c r="A12" s="29"/>
      <c r="B12" s="53" t="s">
        <v>15</v>
      </c>
      <c r="C12" s="20">
        <v>931.56907999999999</v>
      </c>
      <c r="D12" s="21">
        <v>929.67624000000001</v>
      </c>
      <c r="E12" s="21"/>
      <c r="F12" s="19"/>
      <c r="G12" s="21"/>
      <c r="H12" s="19"/>
      <c r="I12" s="19"/>
      <c r="J12" s="19"/>
      <c r="K12" s="19"/>
      <c r="L12" s="19"/>
      <c r="M12" s="19"/>
      <c r="N12" s="38"/>
      <c r="P12" s="131"/>
      <c r="Q12" s="131"/>
      <c r="V12" s="37"/>
      <c r="W12" s="37"/>
      <c r="X12" s="37"/>
      <c r="Y12" s="37"/>
      <c r="Z12" s="37"/>
      <c r="AA12" s="37"/>
      <c r="AB12" s="37"/>
    </row>
    <row r="13" spans="1:28" ht="14.1" customHeight="1" x14ac:dyDescent="0.2">
      <c r="A13" s="74"/>
      <c r="B13" s="75" t="s">
        <v>35</v>
      </c>
      <c r="C13" s="76">
        <f>SUM(C10:C12)</f>
        <v>10878.6566</v>
      </c>
      <c r="D13" s="76">
        <f t="shared" ref="D13:N13" si="8">SUM(D10:D12)</f>
        <v>10506.128940000001</v>
      </c>
      <c r="E13" s="76">
        <f t="shared" si="8"/>
        <v>0</v>
      </c>
      <c r="F13" s="76">
        <f t="shared" si="8"/>
        <v>0</v>
      </c>
      <c r="G13" s="76">
        <f t="shared" si="8"/>
        <v>0</v>
      </c>
      <c r="H13" s="76">
        <f t="shared" si="8"/>
        <v>0</v>
      </c>
      <c r="I13" s="76">
        <f t="shared" si="8"/>
        <v>0</v>
      </c>
      <c r="J13" s="76">
        <f t="shared" si="8"/>
        <v>0</v>
      </c>
      <c r="K13" s="76">
        <f t="shared" si="8"/>
        <v>0</v>
      </c>
      <c r="L13" s="76">
        <f t="shared" si="8"/>
        <v>0</v>
      </c>
      <c r="M13" s="76">
        <f t="shared" si="8"/>
        <v>0</v>
      </c>
      <c r="N13" s="77">
        <f t="shared" si="8"/>
        <v>0</v>
      </c>
    </row>
    <row r="14" spans="1:28" ht="14.1" customHeight="1" x14ac:dyDescent="0.2">
      <c r="A14" s="29"/>
      <c r="B14" s="53" t="s">
        <v>36</v>
      </c>
      <c r="C14" s="20">
        <v>1400.4457900000002</v>
      </c>
      <c r="D14" s="21">
        <v>2156.3171600000001</v>
      </c>
      <c r="E14" s="21"/>
      <c r="F14" s="19"/>
      <c r="G14" s="21"/>
      <c r="H14" s="19"/>
      <c r="I14" s="19"/>
      <c r="J14" s="34"/>
      <c r="K14" s="19"/>
      <c r="L14" s="19"/>
      <c r="M14" s="19"/>
      <c r="N14" s="38"/>
      <c r="P14" s="36"/>
      <c r="Q14" s="36"/>
      <c r="V14" s="37"/>
      <c r="W14" s="37"/>
      <c r="X14" s="37"/>
      <c r="Y14" s="37"/>
      <c r="Z14" s="37"/>
      <c r="AA14" s="37"/>
      <c r="AB14" s="37"/>
    </row>
    <row r="15" spans="1:28" ht="14.1" customHeight="1" x14ac:dyDescent="0.2">
      <c r="A15" s="29"/>
      <c r="B15" s="53" t="s">
        <v>61</v>
      </c>
      <c r="C15" s="51">
        <v>0</v>
      </c>
      <c r="D15" s="21">
        <v>0</v>
      </c>
      <c r="E15" s="21"/>
      <c r="F15" s="19"/>
      <c r="G15" s="21"/>
      <c r="H15" s="19"/>
      <c r="I15" s="19"/>
      <c r="J15" s="19"/>
      <c r="K15" s="19"/>
      <c r="L15" s="19"/>
      <c r="M15" s="19"/>
      <c r="N15" s="38"/>
      <c r="O15" s="35"/>
      <c r="P15" s="36"/>
      <c r="Q15" s="36"/>
      <c r="V15" s="37"/>
      <c r="W15" s="37"/>
      <c r="X15" s="37"/>
      <c r="Y15" s="37"/>
      <c r="Z15" s="37"/>
      <c r="AA15" s="37"/>
      <c r="AB15" s="37"/>
    </row>
    <row r="16" spans="1:28" ht="14.1" customHeight="1" x14ac:dyDescent="0.2">
      <c r="A16" s="29"/>
      <c r="B16" s="53" t="s">
        <v>60</v>
      </c>
      <c r="C16" s="51">
        <v>0</v>
      </c>
      <c r="D16" s="21">
        <v>0</v>
      </c>
      <c r="E16" s="21"/>
      <c r="F16" s="19"/>
      <c r="G16" s="21"/>
      <c r="H16" s="19"/>
      <c r="I16" s="19"/>
      <c r="J16" s="19"/>
      <c r="K16" s="19"/>
      <c r="L16" s="19"/>
      <c r="M16" s="19"/>
      <c r="N16" s="38"/>
      <c r="O16" s="35"/>
      <c r="P16" s="36"/>
      <c r="Q16" s="36"/>
      <c r="V16" s="37"/>
      <c r="W16" s="37"/>
      <c r="X16" s="37"/>
      <c r="Y16" s="37"/>
      <c r="Z16" s="37"/>
      <c r="AA16" s="37"/>
      <c r="AB16" s="37"/>
    </row>
    <row r="17" spans="1:28" ht="14.1" customHeight="1" thickBot="1" x14ac:dyDescent="0.25">
      <c r="A17" s="88"/>
      <c r="B17" s="89" t="s">
        <v>64</v>
      </c>
      <c r="C17" s="90">
        <f>SUM(C13:C16)</f>
        <v>12279.10239</v>
      </c>
      <c r="D17" s="90">
        <f t="shared" ref="D17:N17" si="9">SUM(D13:D16)</f>
        <v>12662.446100000001</v>
      </c>
      <c r="E17" s="90">
        <f t="shared" si="9"/>
        <v>0</v>
      </c>
      <c r="F17" s="90">
        <f t="shared" si="9"/>
        <v>0</v>
      </c>
      <c r="G17" s="90">
        <f t="shared" si="9"/>
        <v>0</v>
      </c>
      <c r="H17" s="90">
        <f t="shared" si="9"/>
        <v>0</v>
      </c>
      <c r="I17" s="90">
        <f t="shared" si="9"/>
        <v>0</v>
      </c>
      <c r="J17" s="90">
        <f t="shared" si="9"/>
        <v>0</v>
      </c>
      <c r="K17" s="90">
        <f t="shared" si="9"/>
        <v>0</v>
      </c>
      <c r="L17" s="90">
        <f t="shared" si="9"/>
        <v>0</v>
      </c>
      <c r="M17" s="90">
        <f t="shared" si="9"/>
        <v>0</v>
      </c>
      <c r="N17" s="91">
        <f t="shared" si="9"/>
        <v>0</v>
      </c>
    </row>
    <row r="18" spans="1:28" ht="14.1" customHeight="1" x14ac:dyDescent="0.2">
      <c r="A18" s="68" t="s">
        <v>37</v>
      </c>
      <c r="B18" s="69"/>
      <c r="C18" s="84"/>
      <c r="D18" s="85"/>
      <c r="E18" s="85"/>
      <c r="F18" s="70"/>
      <c r="G18" s="85"/>
      <c r="H18" s="70"/>
      <c r="I18" s="70"/>
      <c r="J18" s="86"/>
      <c r="K18" s="70"/>
      <c r="L18" s="70"/>
      <c r="M18" s="70"/>
      <c r="N18" s="87"/>
    </row>
    <row r="19" spans="1:28" ht="14.1" customHeight="1" x14ac:dyDescent="0.2">
      <c r="A19" s="30"/>
      <c r="B19" s="55" t="s">
        <v>89</v>
      </c>
      <c r="C19" s="20">
        <v>6092.3594499999999</v>
      </c>
      <c r="D19" s="21">
        <v>6377.9904899999992</v>
      </c>
      <c r="E19" s="21"/>
      <c r="F19" s="21"/>
      <c r="G19" s="21"/>
      <c r="H19" s="21"/>
      <c r="I19" s="21"/>
      <c r="J19" s="21"/>
      <c r="K19" s="19"/>
      <c r="L19" s="21"/>
      <c r="M19" s="21"/>
      <c r="N19" s="39"/>
      <c r="P19" s="40"/>
      <c r="V19" s="37"/>
      <c r="W19" s="37"/>
      <c r="X19" s="37"/>
      <c r="Y19" s="37"/>
      <c r="Z19" s="37"/>
      <c r="AA19" s="37"/>
      <c r="AB19" s="37"/>
    </row>
    <row r="20" spans="1:28" ht="14.1" customHeight="1" x14ac:dyDescent="0.2">
      <c r="A20" s="31"/>
      <c r="B20" s="56" t="s">
        <v>90</v>
      </c>
      <c r="C20" s="20">
        <v>1652.5938999999998</v>
      </c>
      <c r="D20" s="21">
        <v>1703.7581600000001</v>
      </c>
      <c r="E20" s="21"/>
      <c r="F20" s="21"/>
      <c r="G20" s="21"/>
      <c r="H20" s="21"/>
      <c r="I20" s="21"/>
      <c r="J20" s="21"/>
      <c r="K20" s="19"/>
      <c r="L20" s="21"/>
      <c r="M20" s="21"/>
      <c r="N20" s="39"/>
      <c r="P20" s="40"/>
      <c r="V20" s="37"/>
      <c r="W20" s="37"/>
      <c r="X20" s="37"/>
      <c r="Y20" s="37"/>
      <c r="Z20" s="37"/>
      <c r="AA20" s="37"/>
      <c r="AB20" s="37"/>
    </row>
    <row r="21" spans="1:28" ht="14.1" customHeight="1" x14ac:dyDescent="0.2">
      <c r="A21" s="30"/>
      <c r="B21" s="55" t="s">
        <v>38</v>
      </c>
      <c r="C21" s="20">
        <v>4.2342299999999993</v>
      </c>
      <c r="D21" s="21">
        <v>0.33839999999999998</v>
      </c>
      <c r="E21" s="21"/>
      <c r="F21" s="21"/>
      <c r="G21" s="21"/>
      <c r="H21" s="21"/>
      <c r="I21" s="21"/>
      <c r="J21" s="41"/>
      <c r="K21" s="19"/>
      <c r="L21" s="21"/>
      <c r="M21" s="21"/>
      <c r="N21" s="39"/>
      <c r="V21" s="37"/>
      <c r="W21" s="37"/>
      <c r="X21" s="37"/>
      <c r="Y21" s="37"/>
      <c r="Z21" s="37"/>
      <c r="AA21" s="37"/>
      <c r="AB21" s="37"/>
    </row>
    <row r="22" spans="1:28" ht="14.1" customHeight="1" x14ac:dyDescent="0.2">
      <c r="A22" s="78"/>
      <c r="B22" s="79" t="s">
        <v>39</v>
      </c>
      <c r="C22" s="80">
        <f>SUM(C19:C21)</f>
        <v>7749.1875799999998</v>
      </c>
      <c r="D22" s="80">
        <f t="shared" ref="D22:N22" si="10">SUM(D19:D21)</f>
        <v>8082.0870499999992</v>
      </c>
      <c r="E22" s="80">
        <f t="shared" si="10"/>
        <v>0</v>
      </c>
      <c r="F22" s="80">
        <f t="shared" si="10"/>
        <v>0</v>
      </c>
      <c r="G22" s="80">
        <f t="shared" si="10"/>
        <v>0</v>
      </c>
      <c r="H22" s="80">
        <f t="shared" si="10"/>
        <v>0</v>
      </c>
      <c r="I22" s="80">
        <f t="shared" si="10"/>
        <v>0</v>
      </c>
      <c r="J22" s="80">
        <f t="shared" si="10"/>
        <v>0</v>
      </c>
      <c r="K22" s="80">
        <f t="shared" si="10"/>
        <v>0</v>
      </c>
      <c r="L22" s="80">
        <f t="shared" si="10"/>
        <v>0</v>
      </c>
      <c r="M22" s="80">
        <f t="shared" si="10"/>
        <v>0</v>
      </c>
      <c r="N22" s="81">
        <f t="shared" si="10"/>
        <v>0</v>
      </c>
    </row>
    <row r="23" spans="1:28" ht="14.1" customHeight="1" x14ac:dyDescent="0.2">
      <c r="A23" s="32"/>
      <c r="B23" s="55" t="s">
        <v>21</v>
      </c>
      <c r="C23" s="20">
        <v>1632.69732</v>
      </c>
      <c r="D23" s="21">
        <v>1778.71496</v>
      </c>
      <c r="E23" s="21"/>
      <c r="F23" s="21"/>
      <c r="G23" s="21"/>
      <c r="H23" s="21"/>
      <c r="I23" s="21"/>
      <c r="J23" s="19"/>
      <c r="K23" s="19"/>
      <c r="L23" s="21"/>
      <c r="M23" s="21"/>
      <c r="N23" s="39"/>
      <c r="V23" s="37"/>
      <c r="W23" s="37"/>
      <c r="X23" s="37"/>
      <c r="Y23" s="37"/>
      <c r="Z23" s="37"/>
      <c r="AA23" s="37"/>
      <c r="AB23" s="37"/>
    </row>
    <row r="24" spans="1:28" ht="14.1" customHeight="1" x14ac:dyDescent="0.2">
      <c r="A24" s="32"/>
      <c r="B24" s="55" t="s">
        <v>83</v>
      </c>
      <c r="C24" s="20">
        <v>123.38506</v>
      </c>
      <c r="D24" s="21">
        <v>138.03558999999998</v>
      </c>
      <c r="E24" s="21"/>
      <c r="F24" s="21"/>
      <c r="G24" s="21"/>
      <c r="H24" s="21"/>
      <c r="I24" s="21"/>
      <c r="J24" s="19"/>
      <c r="K24" s="19"/>
      <c r="L24" s="21"/>
      <c r="M24" s="21"/>
      <c r="N24" s="39"/>
      <c r="V24" s="37"/>
      <c r="W24" s="37"/>
      <c r="X24" s="37"/>
      <c r="Y24" s="37"/>
      <c r="Z24" s="37"/>
      <c r="AA24" s="37"/>
      <c r="AB24" s="37"/>
    </row>
    <row r="25" spans="1:28" ht="14.1" customHeight="1" x14ac:dyDescent="0.2">
      <c r="A25" s="32"/>
      <c r="B25" s="55" t="s">
        <v>84</v>
      </c>
      <c r="C25" s="20">
        <v>137.47829999999999</v>
      </c>
      <c r="D25" s="21">
        <v>93.361159999999998</v>
      </c>
      <c r="E25" s="21"/>
      <c r="F25" s="21"/>
      <c r="G25" s="21"/>
      <c r="H25" s="21"/>
      <c r="I25" s="21"/>
      <c r="J25" s="19"/>
      <c r="K25" s="19"/>
      <c r="L25" s="21"/>
      <c r="M25" s="21"/>
      <c r="N25" s="39"/>
      <c r="V25" s="37"/>
      <c r="W25" s="37"/>
      <c r="X25" s="37"/>
      <c r="Y25" s="37"/>
      <c r="Z25" s="37"/>
      <c r="AA25" s="37"/>
      <c r="AB25" s="37"/>
    </row>
    <row r="26" spans="1:28" ht="14.1" customHeight="1" x14ac:dyDescent="0.2">
      <c r="A26" s="32"/>
      <c r="B26" s="55" t="s">
        <v>86</v>
      </c>
      <c r="C26" s="20">
        <v>706.47978000000001</v>
      </c>
      <c r="D26" s="21">
        <v>787.36790000000008</v>
      </c>
      <c r="E26" s="21"/>
      <c r="F26" s="21"/>
      <c r="G26" s="21"/>
      <c r="H26" s="21"/>
      <c r="I26" s="21"/>
      <c r="J26" s="19"/>
      <c r="K26" s="19"/>
      <c r="L26" s="21"/>
      <c r="M26" s="21"/>
      <c r="N26" s="39"/>
      <c r="V26" s="37"/>
      <c r="W26" s="37"/>
      <c r="X26" s="37"/>
      <c r="Y26" s="37"/>
      <c r="Z26" s="37"/>
      <c r="AA26" s="37"/>
      <c r="AB26" s="37"/>
    </row>
    <row r="27" spans="1:28" ht="14.1" customHeight="1" x14ac:dyDescent="0.2">
      <c r="A27" s="32"/>
      <c r="B27" s="55" t="s">
        <v>22</v>
      </c>
      <c r="C27" s="20">
        <v>200.86198000000002</v>
      </c>
      <c r="D27" s="21">
        <v>186.28440000000003</v>
      </c>
      <c r="E27" s="21"/>
      <c r="F27" s="21"/>
      <c r="G27" s="21"/>
      <c r="H27" s="21"/>
      <c r="I27" s="21"/>
      <c r="J27" s="19"/>
      <c r="K27" s="19"/>
      <c r="L27" s="21"/>
      <c r="M27" s="21"/>
      <c r="N27" s="39"/>
      <c r="Y27" s="40"/>
      <c r="AB27" s="37"/>
    </row>
    <row r="28" spans="1:28" ht="14.1" customHeight="1" x14ac:dyDescent="0.2">
      <c r="A28" s="78"/>
      <c r="B28" s="79" t="s">
        <v>23</v>
      </c>
      <c r="C28" s="80">
        <f>SUM(C23:C27)</f>
        <v>2800.9024400000003</v>
      </c>
      <c r="D28" s="80">
        <f t="shared" ref="D28:N28" si="11">SUM(D23:D27)</f>
        <v>2983.7640099999999</v>
      </c>
      <c r="E28" s="80">
        <f t="shared" si="11"/>
        <v>0</v>
      </c>
      <c r="F28" s="80">
        <f t="shared" si="11"/>
        <v>0</v>
      </c>
      <c r="G28" s="80">
        <f t="shared" si="11"/>
        <v>0</v>
      </c>
      <c r="H28" s="80">
        <f t="shared" si="11"/>
        <v>0</v>
      </c>
      <c r="I28" s="80">
        <f t="shared" si="11"/>
        <v>0</v>
      </c>
      <c r="J28" s="80">
        <f t="shared" si="11"/>
        <v>0</v>
      </c>
      <c r="K28" s="80">
        <f t="shared" si="11"/>
        <v>0</v>
      </c>
      <c r="L28" s="80">
        <f t="shared" si="11"/>
        <v>0</v>
      </c>
      <c r="M28" s="80">
        <f t="shared" si="11"/>
        <v>0</v>
      </c>
      <c r="N28" s="81">
        <f t="shared" si="11"/>
        <v>0</v>
      </c>
      <c r="O28" s="42"/>
    </row>
    <row r="29" spans="1:28" ht="14.1" customHeight="1" x14ac:dyDescent="0.2">
      <c r="A29" s="29"/>
      <c r="B29" s="55" t="s">
        <v>40</v>
      </c>
      <c r="C29" s="51">
        <v>378.26668999999998</v>
      </c>
      <c r="D29" s="21">
        <v>211.94711999999998</v>
      </c>
      <c r="E29" s="21"/>
      <c r="F29" s="21"/>
      <c r="G29" s="21"/>
      <c r="H29" s="21"/>
      <c r="I29" s="21"/>
      <c r="J29" s="19"/>
      <c r="K29" s="19"/>
      <c r="L29" s="21"/>
      <c r="M29" s="21"/>
      <c r="N29" s="39"/>
      <c r="O29" s="42"/>
      <c r="AB29" s="37"/>
    </row>
    <row r="30" spans="1:28" ht="14.1" customHeight="1" x14ac:dyDescent="0.2">
      <c r="A30" s="32"/>
      <c r="B30" s="55" t="s">
        <v>41</v>
      </c>
      <c r="C30" s="20">
        <v>0</v>
      </c>
      <c r="D30" s="21">
        <v>3.8510399999999998</v>
      </c>
      <c r="E30" s="21"/>
      <c r="F30" s="21"/>
      <c r="G30" s="21"/>
      <c r="H30" s="21"/>
      <c r="I30" s="21"/>
      <c r="J30" s="19"/>
      <c r="K30" s="19"/>
      <c r="L30" s="21"/>
      <c r="M30" s="21"/>
      <c r="N30" s="39"/>
      <c r="O30" s="42"/>
      <c r="AB30" s="37"/>
    </row>
    <row r="31" spans="1:28" ht="14.1" customHeight="1" x14ac:dyDescent="0.2">
      <c r="A31" s="32"/>
      <c r="B31" s="55" t="s">
        <v>42</v>
      </c>
      <c r="C31" s="20">
        <v>107.46536999999999</v>
      </c>
      <c r="D31" s="21">
        <v>50.828980000000001</v>
      </c>
      <c r="E31" s="21"/>
      <c r="F31" s="21"/>
      <c r="G31" s="21"/>
      <c r="H31" s="21"/>
      <c r="I31" s="21"/>
      <c r="J31" s="19"/>
      <c r="K31" s="19"/>
      <c r="L31" s="21"/>
      <c r="M31" s="21"/>
      <c r="N31" s="39"/>
      <c r="O31" s="42"/>
      <c r="Y31" s="40"/>
      <c r="AB31" s="37"/>
    </row>
    <row r="32" spans="1:28" ht="14.1" customHeight="1" x14ac:dyDescent="0.2">
      <c r="A32" s="32"/>
      <c r="B32" s="55" t="s">
        <v>43</v>
      </c>
      <c r="C32" s="20">
        <v>39.650359999999999</v>
      </c>
      <c r="D32" s="21">
        <v>9.9668399999999995</v>
      </c>
      <c r="E32" s="21"/>
      <c r="F32" s="21"/>
      <c r="G32" s="21"/>
      <c r="H32" s="21"/>
      <c r="I32" s="21"/>
      <c r="J32" s="19"/>
      <c r="K32" s="19"/>
      <c r="L32" s="21"/>
      <c r="M32" s="21"/>
      <c r="N32" s="39"/>
      <c r="O32" s="42"/>
      <c r="AB32" s="37"/>
    </row>
    <row r="33" spans="1:28" ht="14.1" customHeight="1" x14ac:dyDescent="0.2">
      <c r="A33" s="32"/>
      <c r="B33" s="55" t="s">
        <v>44</v>
      </c>
      <c r="C33" s="20">
        <v>33.462579999999996</v>
      </c>
      <c r="D33" s="21">
        <v>3.7850999999999999</v>
      </c>
      <c r="E33" s="21"/>
      <c r="F33" s="21"/>
      <c r="G33" s="21"/>
      <c r="H33" s="21"/>
      <c r="I33" s="21"/>
      <c r="J33" s="19"/>
      <c r="K33" s="19"/>
      <c r="L33" s="21"/>
      <c r="M33" s="21"/>
      <c r="N33" s="39"/>
      <c r="AB33" s="37"/>
    </row>
    <row r="34" spans="1:28" ht="14.1" customHeight="1" x14ac:dyDescent="0.2">
      <c r="A34" s="78"/>
      <c r="B34" s="79" t="s">
        <v>45</v>
      </c>
      <c r="C34" s="82">
        <f>SUM(C30:C33)</f>
        <v>180.57830999999999</v>
      </c>
      <c r="D34" s="82">
        <f t="shared" ref="D34:N34" si="12">SUM(D30:D33)</f>
        <v>68.431960000000004</v>
      </c>
      <c r="E34" s="82">
        <f t="shared" si="12"/>
        <v>0</v>
      </c>
      <c r="F34" s="82">
        <f t="shared" si="12"/>
        <v>0</v>
      </c>
      <c r="G34" s="82">
        <f t="shared" si="12"/>
        <v>0</v>
      </c>
      <c r="H34" s="82">
        <f t="shared" si="12"/>
        <v>0</v>
      </c>
      <c r="I34" s="82">
        <f t="shared" si="12"/>
        <v>0</v>
      </c>
      <c r="J34" s="82">
        <f t="shared" si="12"/>
        <v>0</v>
      </c>
      <c r="K34" s="82">
        <f t="shared" si="12"/>
        <v>0</v>
      </c>
      <c r="L34" s="82">
        <f t="shared" si="12"/>
        <v>0</v>
      </c>
      <c r="M34" s="82">
        <f t="shared" si="12"/>
        <v>0</v>
      </c>
      <c r="N34" s="83">
        <f t="shared" si="12"/>
        <v>0</v>
      </c>
    </row>
    <row r="35" spans="1:28" ht="14.1" customHeight="1" x14ac:dyDescent="0.2">
      <c r="A35" s="29"/>
      <c r="B35" s="55" t="s">
        <v>46</v>
      </c>
      <c r="C35" s="18">
        <v>1288.4863</v>
      </c>
      <c r="D35" s="34">
        <v>1709.7510400000001</v>
      </c>
      <c r="E35" s="34"/>
      <c r="F35" s="21"/>
      <c r="G35" s="21"/>
      <c r="H35" s="21"/>
      <c r="I35" s="21"/>
      <c r="J35" s="19"/>
      <c r="K35" s="19"/>
      <c r="L35" s="21"/>
      <c r="M35" s="21"/>
      <c r="N35" s="39"/>
      <c r="AB35" s="37"/>
    </row>
    <row r="36" spans="1:28" ht="14.1" customHeight="1" x14ac:dyDescent="0.2">
      <c r="A36" s="29"/>
      <c r="B36" s="55" t="s">
        <v>62</v>
      </c>
      <c r="C36" s="52">
        <v>0</v>
      </c>
      <c r="D36" s="19">
        <v>0</v>
      </c>
      <c r="E36" s="19"/>
      <c r="F36" s="21"/>
      <c r="G36" s="21"/>
      <c r="H36" s="21"/>
      <c r="I36" s="21"/>
      <c r="J36" s="19"/>
      <c r="K36" s="19"/>
      <c r="L36" s="21"/>
      <c r="M36" s="21"/>
      <c r="N36" s="39"/>
      <c r="AB36" s="37"/>
    </row>
    <row r="37" spans="1:28" ht="14.1" customHeight="1" x14ac:dyDescent="0.2">
      <c r="A37" s="29"/>
      <c r="B37" s="55" t="s">
        <v>91</v>
      </c>
      <c r="C37" s="52">
        <v>0</v>
      </c>
      <c r="D37" s="19">
        <v>0</v>
      </c>
      <c r="E37" s="19"/>
      <c r="F37" s="21"/>
      <c r="G37" s="21"/>
      <c r="H37" s="21"/>
      <c r="I37" s="21"/>
      <c r="J37" s="19"/>
      <c r="K37" s="19"/>
      <c r="L37" s="21"/>
      <c r="M37" s="21"/>
      <c r="N37" s="39"/>
      <c r="AB37" s="37"/>
    </row>
    <row r="38" spans="1:28" ht="14.1" customHeight="1" x14ac:dyDescent="0.2">
      <c r="A38" s="92"/>
      <c r="B38" s="93" t="s">
        <v>88</v>
      </c>
      <c r="C38" s="94">
        <f>C22+C28+C29+C34+C35+C36+C37</f>
        <v>12397.421320000001</v>
      </c>
      <c r="D38" s="94">
        <f t="shared" ref="D38:N38" si="13">D37+D36+D35+D34+D29+D28+D22</f>
        <v>13055.981179999999</v>
      </c>
      <c r="E38" s="94">
        <f t="shared" si="13"/>
        <v>0</v>
      </c>
      <c r="F38" s="94">
        <f t="shared" si="13"/>
        <v>0</v>
      </c>
      <c r="G38" s="94">
        <f t="shared" si="13"/>
        <v>0</v>
      </c>
      <c r="H38" s="94">
        <f t="shared" si="13"/>
        <v>0</v>
      </c>
      <c r="I38" s="94">
        <f t="shared" si="13"/>
        <v>0</v>
      </c>
      <c r="J38" s="94">
        <f t="shared" si="13"/>
        <v>0</v>
      </c>
      <c r="K38" s="94">
        <f t="shared" si="13"/>
        <v>0</v>
      </c>
      <c r="L38" s="94">
        <f t="shared" si="13"/>
        <v>0</v>
      </c>
      <c r="M38" s="94">
        <f t="shared" si="13"/>
        <v>0</v>
      </c>
      <c r="N38" s="95">
        <f t="shared" si="13"/>
        <v>0</v>
      </c>
      <c r="Y38" s="40"/>
    </row>
    <row r="39" spans="1:28" ht="14.1" customHeight="1" thickBot="1" x14ac:dyDescent="0.25">
      <c r="A39" s="58"/>
      <c r="B39" s="57" t="s">
        <v>47</v>
      </c>
      <c r="C39" s="33">
        <f>C17-C38</f>
        <v>-118.31893000000127</v>
      </c>
      <c r="D39" s="33">
        <f t="shared" ref="D39:N39" si="14">D17-D38</f>
        <v>-393.53507999999783</v>
      </c>
      <c r="E39" s="33">
        <f t="shared" si="14"/>
        <v>0</v>
      </c>
      <c r="F39" s="33">
        <f t="shared" si="14"/>
        <v>0</v>
      </c>
      <c r="G39" s="33">
        <f t="shared" si="14"/>
        <v>0</v>
      </c>
      <c r="H39" s="33">
        <f t="shared" si="14"/>
        <v>0</v>
      </c>
      <c r="I39" s="33">
        <f t="shared" si="14"/>
        <v>0</v>
      </c>
      <c r="J39" s="33">
        <f t="shared" si="14"/>
        <v>0</v>
      </c>
      <c r="K39" s="33">
        <f t="shared" si="14"/>
        <v>0</v>
      </c>
      <c r="L39" s="33">
        <f t="shared" si="14"/>
        <v>0</v>
      </c>
      <c r="M39" s="33">
        <f t="shared" si="14"/>
        <v>0</v>
      </c>
      <c r="N39" s="49">
        <f t="shared" si="14"/>
        <v>0</v>
      </c>
      <c r="Y39" s="37"/>
    </row>
    <row r="40" spans="1:28" ht="18" customHeight="1" thickBot="1" x14ac:dyDescent="0.3">
      <c r="A40" s="132" t="s">
        <v>50</v>
      </c>
      <c r="B40" s="133"/>
      <c r="C40" s="106">
        <f>C3+C17-C38</f>
        <v>3843.0947699999997</v>
      </c>
      <c r="D40" s="106">
        <f t="shared" ref="D40:N40" si="15">D3+D17-D38</f>
        <v>3449.5596900000019</v>
      </c>
      <c r="E40" s="106">
        <f t="shared" si="15"/>
        <v>3449.5596900000019</v>
      </c>
      <c r="F40" s="106">
        <f t="shared" si="15"/>
        <v>3449.5596900000019</v>
      </c>
      <c r="G40" s="106">
        <f t="shared" si="15"/>
        <v>3449.5596900000019</v>
      </c>
      <c r="H40" s="106">
        <f t="shared" si="15"/>
        <v>3449.5596900000019</v>
      </c>
      <c r="I40" s="106">
        <f t="shared" si="15"/>
        <v>3449.5596900000019</v>
      </c>
      <c r="J40" s="106">
        <f t="shared" si="15"/>
        <v>3449.5596900000019</v>
      </c>
      <c r="K40" s="106">
        <f t="shared" si="15"/>
        <v>3449.5596900000019</v>
      </c>
      <c r="L40" s="106">
        <f t="shared" si="15"/>
        <v>3449.5596900000019</v>
      </c>
      <c r="M40" s="106">
        <f t="shared" si="15"/>
        <v>3449.5596900000019</v>
      </c>
      <c r="N40" s="107">
        <f t="shared" si="15"/>
        <v>3449.5596900000019</v>
      </c>
    </row>
    <row r="41" spans="1:28" ht="18" customHeight="1" x14ac:dyDescent="0.25">
      <c r="A41" s="26"/>
      <c r="B41" s="12"/>
      <c r="C41" s="27"/>
      <c r="D41" s="28"/>
      <c r="E41" s="28"/>
      <c r="F41" s="28"/>
      <c r="G41" s="28"/>
    </row>
    <row r="42" spans="1:28" x14ac:dyDescent="0.2">
      <c r="B42" t="s">
        <v>94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Zuzana Vaslíková</cp:lastModifiedBy>
  <cp:lastPrinted>2025-02-26T09:58:33Z</cp:lastPrinted>
  <dcterms:created xsi:type="dcterms:W3CDTF">2012-03-20T09:28:01Z</dcterms:created>
  <dcterms:modified xsi:type="dcterms:W3CDTF">2025-02-26T11:08:26Z</dcterms:modified>
</cp:coreProperties>
</file>